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2.2019" sheetId="1" r:id="rId1"/>
  </sheets>
  <definedNames>
    <definedName name="_xlnm.Print_Titles" localSheetId="0">'Доходы расходы на 01.12.2019'!$A:$B</definedName>
    <definedName name="_xlnm.Print_Area" localSheetId="0">'Доходы расходы на 01.12.2019'!$A$1:$BR$10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<sst xmlns="http://schemas.openxmlformats.org/spreadsheetml/2006/main" count="119" uniqueCount="47">
  <si>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</si>
  <si>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</si>
  <si>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</si>
  <si>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</si>
  <si>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</si>
  <si>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</si>
  <si>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</si>
  <si>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</si>
  <si>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</si>
  <si>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</si>
  <si>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</si>
  <si>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</si>
  <si>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</si>
  <si>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</si>
  <si>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</si>
  <si>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</si>
  <si>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</si>
  <si>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</si>
  <si>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</si>
  <si>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</si>
  <si>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</si>
  <si>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</si>
  <si>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</si>
  <si>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</si>
  <si>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</si>
  <si>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</si>
  <si>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</si>
  <si>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</si>
  <si>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</si>
  <si>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</si>
  <si>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</si>
  <si>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</si>
  <si>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</si>
  <si>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</si>
  <si>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</si>
  <si>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</si>
  <si>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</si>
  <si>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</si>
  <si>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</si>
  <si>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</si>
  <si>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</si>
  <si>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</si>
  <si>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Наименование муниципального образования</t>
  </si>
  <si>
    <t>Доходы от оказания платных услуг (работ)</t>
  </si>
  <si>
    <t>Отчет об исполнении бюджета  муниципального образования Балаганский район
 по состоянию на 1 декабря 2019 года (собственный бюджет)</t>
  </si>
  <si>
    <t>План на 01.12.2019</t>
  </si>
  <si>
    <t>Факт на 01.12.2019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</si>
</sst>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top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49" fontId="2" fillId="32" borderId="23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AW1">
      <selection activeCell="A1" sqref="A1:BT19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6" width="9.28125" style="1" customWidth="1"/>
    <col min="17" max="17" width="9.421875" style="1" customWidth="1"/>
    <col min="18" max="18" width="9.140625" style="1" customWidth="1"/>
    <col min="19" max="19" width="9.28125" style="1" customWidth="1"/>
    <col min="20" max="20" width="9.8515625" style="1" customWidth="1"/>
    <col min="21" max="21" width="9.57421875" style="1" customWidth="1"/>
    <col min="22" max="22" width="9.8515625" style="1" customWidth="1"/>
    <col min="23" max="23" width="9.421875" style="1" customWidth="1"/>
    <col min="24" max="24" width="9.7109375" style="1" customWidth="1"/>
    <col min="25" max="25" width="9.57421875" style="1" customWidth="1"/>
    <col min="26" max="26" width="9.28125" style="1" customWidth="1"/>
    <col min="27" max="28" width="9.57421875" style="1" customWidth="1"/>
    <col min="29" max="30" width="9.8515625" style="1" customWidth="1"/>
    <col min="31" max="31" width="9.7109375" style="1" customWidth="1"/>
    <col min="32" max="32" width="10.57421875" style="1" customWidth="1"/>
    <col min="33" max="33" width="10.140625" style="1" customWidth="1"/>
    <col min="34" max="34" width="10.28125" style="1" customWidth="1"/>
    <col min="35" max="35" width="9.421875" style="1" customWidth="1"/>
    <col min="36" max="36" width="9.28125" style="1" customWidth="1"/>
    <col min="37" max="37" width="9.421875" style="1" customWidth="1"/>
    <col min="38" max="38" width="10.421875" style="1" customWidth="1"/>
    <col min="39" max="39" width="10.28125" style="1" customWidth="1"/>
    <col min="40" max="40" width="11.00390625" style="1" customWidth="1"/>
    <col min="41" max="41" width="9.28125" style="1" customWidth="1"/>
    <col min="42" max="42" width="10.28125" style="1" customWidth="1"/>
    <col min="43" max="44" width="9.00390625" style="1" customWidth="1"/>
    <col min="45" max="46" width="9.28125" style="1" customWidth="1"/>
    <col min="47" max="48" width="9.57421875" style="1" customWidth="1"/>
    <col min="49" max="49" width="9.8515625" style="1" customWidth="1"/>
    <col min="50" max="50" width="8.8515625" style="1" customWidth="1"/>
    <col min="51" max="51" width="9.8515625" style="1" customWidth="1"/>
    <col min="52" max="52" width="10.421875" style="1" customWidth="1"/>
    <col min="53" max="53" width="10.28125" style="1" customWidth="1"/>
    <col min="54" max="54" width="8.8515625" style="1" customWidth="1"/>
    <col min="55" max="55" width="10.140625" style="1" customWidth="1"/>
    <col min="56" max="56" width="9.57421875" style="1" customWidth="1"/>
    <col min="57" max="57" width="9.28125" style="1" customWidth="1"/>
    <col min="58" max="58" width="9.140625" style="1" customWidth="1"/>
    <col min="59" max="59" width="9.57421875" style="1" customWidth="1"/>
    <col min="60" max="60" width="9.28125" style="1" customWidth="1"/>
    <col min="61" max="61" width="9.7109375" style="1" customWidth="1"/>
    <col min="62" max="62" width="9.28125" style="1" customWidth="1"/>
    <col min="63" max="63" width="9.57421875" style="1" customWidth="1"/>
    <col min="64" max="64" width="10.00390625" style="1" customWidth="1"/>
    <col min="65" max="65" width="9.28125" style="1" customWidth="1"/>
    <col min="66" max="66" width="9.57421875" style="1" customWidth="1"/>
    <col min="67" max="67" width="9.8515625" style="1" customWidth="1"/>
    <col min="68" max="68" width="9.00390625" style="1" customWidth="1"/>
    <col min="69" max="69" width="10.28125" style="1" customWidth="1"/>
    <col min="70" max="70" width="9.7109375" style="1" customWidth="1"/>
    <col min="71" max="71" width="11.8515625" style="0" customWidth="1"/>
    <col min="72" max="72" width="10.57421875" style="1" customWidth="1"/>
    <col min="75" max="16384" width="9.140625" style="1" customWidth="1"/>
  </cols>
  <sheetData>
    <row r="1" spans="3:70" ht="32.25" customHeight="1">
      <c r="C1" s="43" t="s">
        <v>44</v>
      </c>
      <c r="D1" s="44"/>
      <c r="E1" s="44"/>
      <c r="F1" s="44"/>
      <c r="G1" s="44"/>
      <c r="H1" s="44"/>
      <c r="I1" s="44"/>
      <c r="J1" s="44"/>
      <c r="K1" s="44"/>
      <c r="L1" s="44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19</v>
      </c>
    </row>
    <row r="3" spans="1:74" s="4" customFormat="1" ht="12.75" customHeight="1">
      <c r="A3" s="47" t="s">
        <v>15</v>
      </c>
      <c r="B3" s="39" t="s">
        <v>42</v>
      </c>
      <c r="C3" s="21" t="s">
        <v>4</v>
      </c>
      <c r="D3" s="21"/>
      <c r="E3" s="30" t="s">
        <v>13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21" t="s">
        <v>14</v>
      </c>
      <c r="AT3" s="21"/>
      <c r="AU3" s="50" t="s">
        <v>13</v>
      </c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2" t="s">
        <v>26</v>
      </c>
      <c r="BT3" s="53"/>
      <c r="BU3" s="5"/>
      <c r="BV3" s="5"/>
    </row>
    <row r="4" spans="1:74" s="4" customFormat="1" ht="12.75" customHeight="1">
      <c r="A4" s="48"/>
      <c r="B4" s="40"/>
      <c r="C4" s="21"/>
      <c r="D4" s="21"/>
      <c r="E4" s="45" t="s">
        <v>20</v>
      </c>
      <c r="F4" s="45"/>
      <c r="G4" s="24" t="s">
        <v>13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45" t="s">
        <v>10</v>
      </c>
      <c r="AD4" s="45"/>
      <c r="AE4" s="51" t="s">
        <v>13</v>
      </c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21"/>
      <c r="AT4" s="21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4"/>
      <c r="BT4" s="55"/>
      <c r="BU4" s="6"/>
      <c r="BV4" s="6"/>
    </row>
    <row r="5" spans="1:74" s="4" customFormat="1" ht="12.75" customHeight="1">
      <c r="A5" s="48"/>
      <c r="B5" s="40"/>
      <c r="C5" s="21"/>
      <c r="D5" s="21"/>
      <c r="E5" s="46"/>
      <c r="F5" s="46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46"/>
      <c r="AD5" s="46"/>
      <c r="AE5" s="58" t="s">
        <v>11</v>
      </c>
      <c r="AF5" s="59"/>
      <c r="AG5" s="60" t="s">
        <v>13</v>
      </c>
      <c r="AH5" s="61"/>
      <c r="AI5" s="61"/>
      <c r="AJ5" s="61"/>
      <c r="AK5" s="61"/>
      <c r="AL5" s="61"/>
      <c r="AM5" s="61"/>
      <c r="AN5" s="62"/>
      <c r="AO5" s="31" t="s">
        <v>25</v>
      </c>
      <c r="AP5" s="32"/>
      <c r="AQ5" s="35" t="s">
        <v>21</v>
      </c>
      <c r="AR5" s="36"/>
      <c r="AS5" s="21"/>
      <c r="AT5" s="21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4"/>
      <c r="BT5" s="55"/>
      <c r="BU5" s="6"/>
      <c r="BV5" s="6"/>
    </row>
    <row r="6" spans="1:72" s="4" customFormat="1" ht="158.25" customHeight="1">
      <c r="A6" s="48"/>
      <c r="B6" s="40"/>
      <c r="C6" s="21"/>
      <c r="D6" s="21"/>
      <c r="E6" s="46"/>
      <c r="F6" s="46"/>
      <c r="G6" s="42" t="s">
        <v>1</v>
      </c>
      <c r="H6" s="22"/>
      <c r="I6" s="22" t="s">
        <v>38</v>
      </c>
      <c r="J6" s="22"/>
      <c r="K6" s="22" t="s">
        <v>0</v>
      </c>
      <c r="L6" s="22"/>
      <c r="M6" s="22" t="s">
        <v>2</v>
      </c>
      <c r="N6" s="22"/>
      <c r="O6" s="22" t="s">
        <v>5</v>
      </c>
      <c r="P6" s="22"/>
      <c r="Q6" s="22" t="s">
        <v>6</v>
      </c>
      <c r="R6" s="22"/>
      <c r="S6" s="22" t="s">
        <v>22</v>
      </c>
      <c r="T6" s="22"/>
      <c r="U6" s="22" t="s">
        <v>43</v>
      </c>
      <c r="V6" s="22"/>
      <c r="W6" s="22" t="s">
        <v>7</v>
      </c>
      <c r="X6" s="22"/>
      <c r="Y6" s="22" t="s">
        <v>8</v>
      </c>
      <c r="Z6" s="22"/>
      <c r="AA6" s="22" t="s">
        <v>9</v>
      </c>
      <c r="AB6" s="23"/>
      <c r="AC6" s="46"/>
      <c r="AD6" s="46"/>
      <c r="AE6" s="42"/>
      <c r="AF6" s="22"/>
      <c r="AG6" s="22" t="s">
        <v>16</v>
      </c>
      <c r="AH6" s="22"/>
      <c r="AI6" s="22" t="s">
        <v>17</v>
      </c>
      <c r="AJ6" s="22"/>
      <c r="AK6" s="22" t="s">
        <v>18</v>
      </c>
      <c r="AL6" s="22"/>
      <c r="AM6" s="22" t="s">
        <v>3</v>
      </c>
      <c r="AN6" s="22"/>
      <c r="AO6" s="33"/>
      <c r="AP6" s="34"/>
      <c r="AQ6" s="37"/>
      <c r="AR6" s="38"/>
      <c r="AS6" s="21"/>
      <c r="AT6" s="21"/>
      <c r="AU6" s="42" t="s">
        <v>27</v>
      </c>
      <c r="AV6" s="22"/>
      <c r="AW6" s="22" t="s">
        <v>28</v>
      </c>
      <c r="AX6" s="22"/>
      <c r="AY6" s="22" t="s">
        <v>29</v>
      </c>
      <c r="AZ6" s="22"/>
      <c r="BA6" s="22" t="s">
        <v>30</v>
      </c>
      <c r="BB6" s="22"/>
      <c r="BC6" s="22" t="s">
        <v>31</v>
      </c>
      <c r="BD6" s="22"/>
      <c r="BE6" s="22" t="s">
        <v>32</v>
      </c>
      <c r="BF6" s="22"/>
      <c r="BG6" s="22" t="s">
        <v>33</v>
      </c>
      <c r="BH6" s="22"/>
      <c r="BI6" s="22" t="s">
        <v>34</v>
      </c>
      <c r="BJ6" s="22"/>
      <c r="BK6" s="22" t="s">
        <v>35</v>
      </c>
      <c r="BL6" s="22"/>
      <c r="BM6" s="22" t="s">
        <v>36</v>
      </c>
      <c r="BN6" s="22"/>
      <c r="BO6" s="22" t="s">
        <v>37</v>
      </c>
      <c r="BP6" s="22"/>
      <c r="BQ6" s="22" t="s">
        <v>39</v>
      </c>
      <c r="BR6" s="22"/>
      <c r="BS6" s="56"/>
      <c r="BT6" s="57"/>
    </row>
    <row r="7" spans="1:74" ht="60.75" customHeight="1">
      <c r="A7" s="49"/>
      <c r="B7" s="41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15" t="s">
        <v>45</v>
      </c>
      <c r="AR7" s="15" t="s">
        <v>46</v>
      </c>
      <c r="AS7" s="15" t="s">
        <v>45</v>
      </c>
      <c r="AT7" s="15" t="s">
        <v>46</v>
      </c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48.75" customHeight="1">
      <c r="A8" s="9" t="s">
        <v>24</v>
      </c>
      <c r="B8" s="10" t="s">
        <v>23</v>
      </c>
      <c r="C8" s="16">
        <f>E8+AC8</f>
        <v>599940.2</v>
      </c>
      <c r="D8" s="16">
        <f>F8+AD8</f>
        <v>430130.3</v>
      </c>
      <c r="E8" s="11">
        <f>G8+K8+M8+Q8+S8+U8+W8+Y8+AA8+O8+I8</f>
        <v>42498.5</v>
      </c>
      <c r="F8" s="11">
        <f>H8+L8+N8+R8+T8+V8+X8+Z8+AB8+P8+J8</f>
        <v>36248</v>
      </c>
      <c r="G8" s="11">
        <v>26080.2</v>
      </c>
      <c r="H8" s="11">
        <v>21740.5</v>
      </c>
      <c r="I8" s="11">
        <v>2517</v>
      </c>
      <c r="J8" s="11">
        <v>2369</v>
      </c>
      <c r="K8" s="11">
        <v>2503</v>
      </c>
      <c r="L8" s="11">
        <v>2640.2</v>
      </c>
      <c r="M8" s="11">
        <v>24</v>
      </c>
      <c r="N8" s="11">
        <v>-51.8</v>
      </c>
      <c r="O8" s="11">
        <v>950</v>
      </c>
      <c r="P8" s="11">
        <v>750.5</v>
      </c>
      <c r="Q8" s="11">
        <v>1882</v>
      </c>
      <c r="R8" s="11">
        <v>1634.9</v>
      </c>
      <c r="S8" s="11">
        <v>25.6</v>
      </c>
      <c r="T8" s="11">
        <v>12.9</v>
      </c>
      <c r="U8" s="11">
        <v>5024.8</v>
      </c>
      <c r="V8" s="11">
        <v>4057.8</v>
      </c>
      <c r="W8" s="11">
        <v>538.8</v>
      </c>
      <c r="X8" s="11">
        <v>477.2</v>
      </c>
      <c r="Y8" s="11">
        <v>2950.4</v>
      </c>
      <c r="Z8" s="11">
        <v>2616.1</v>
      </c>
      <c r="AA8" s="11">
        <v>2.7</v>
      </c>
      <c r="AB8" s="11">
        <v>0.7</v>
      </c>
      <c r="AC8" s="11">
        <f>AE8+AQ8+AO8</f>
        <v>557441.7</v>
      </c>
      <c r="AD8" s="11">
        <f>AF8+AR8+AP8</f>
        <v>393882.3</v>
      </c>
      <c r="AE8" s="11">
        <f>AG8+AI8+AK8+AM8</f>
        <v>557858.6</v>
      </c>
      <c r="AF8" s="11">
        <f>AH8+AJ8+AL8+AN8</f>
        <v>394299.19999999995</v>
      </c>
      <c r="AG8" s="11">
        <v>113507.4</v>
      </c>
      <c r="AH8" s="11">
        <v>97487</v>
      </c>
      <c r="AI8" s="11">
        <v>197658.5</v>
      </c>
      <c r="AJ8" s="11">
        <v>95926.4</v>
      </c>
      <c r="AK8" s="11">
        <v>246103.6</v>
      </c>
      <c r="AL8" s="11">
        <v>200296.7</v>
      </c>
      <c r="AM8" s="11">
        <v>589.1</v>
      </c>
      <c r="AN8" s="11">
        <v>589.1</v>
      </c>
      <c r="AO8" s="11">
        <v>-983.8</v>
      </c>
      <c r="AP8" s="11">
        <v>-983.8</v>
      </c>
      <c r="AQ8" s="11">
        <v>566.9</v>
      </c>
      <c r="AR8" s="11">
        <v>566.9</v>
      </c>
      <c r="AS8" s="16">
        <f>AU8+AW8+AY8+BA8+BC8+BE8+BG8+BI8+BK8+BM8+BO8+BQ8</f>
        <v>609923.2000000001</v>
      </c>
      <c r="AT8" s="16">
        <f>AV8+AX8+AZ8+BB8+BD8+BF8+BH8+BJ8+BL8+BN8+BP8+BR8</f>
        <v>428181.0000000001</v>
      </c>
      <c r="AU8" s="11">
        <v>66375.9</v>
      </c>
      <c r="AV8" s="11">
        <v>56730.1</v>
      </c>
      <c r="AW8" s="11">
        <v>4768</v>
      </c>
      <c r="AX8" s="11">
        <v>4188.4</v>
      </c>
      <c r="AY8" s="11">
        <v>235</v>
      </c>
      <c r="AZ8" s="11">
        <v>87.5</v>
      </c>
      <c r="BA8" s="11">
        <v>5084.7</v>
      </c>
      <c r="BB8" s="11">
        <v>1331.3</v>
      </c>
      <c r="BC8" s="11">
        <v>670.8</v>
      </c>
      <c r="BD8" s="11">
        <v>641.6</v>
      </c>
      <c r="BE8" s="11">
        <v>441203.7</v>
      </c>
      <c r="BF8" s="11">
        <v>286793.4</v>
      </c>
      <c r="BG8" s="11">
        <v>30886.3</v>
      </c>
      <c r="BH8" s="11">
        <v>26644.9</v>
      </c>
      <c r="BI8" s="11">
        <v>13537</v>
      </c>
      <c r="BJ8" s="11">
        <v>9746.9</v>
      </c>
      <c r="BK8" s="11">
        <v>5046.5</v>
      </c>
      <c r="BL8" s="11">
        <v>4678.5</v>
      </c>
      <c r="BM8" s="11">
        <v>2193.5</v>
      </c>
      <c r="BN8" s="11">
        <v>2034.7</v>
      </c>
      <c r="BO8" s="11">
        <v>0</v>
      </c>
      <c r="BP8" s="11">
        <v>0</v>
      </c>
      <c r="BQ8" s="11">
        <v>39921.8</v>
      </c>
      <c r="BR8" s="11">
        <v>35303.7</v>
      </c>
      <c r="BS8" s="16">
        <f>C8-AS8</f>
        <v>-9983.000000000116</v>
      </c>
      <c r="BT8" s="16">
        <f>D8-AT8</f>
        <v>1949.299999999872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N9">SUM(C8:C8)</f>
        <v>599940.2</v>
      </c>
      <c r="D9" s="17">
        <f t="shared" si="0"/>
        <v>430130.3</v>
      </c>
      <c r="E9" s="14">
        <f t="shared" si="0"/>
        <v>42498.5</v>
      </c>
      <c r="F9" s="14">
        <f t="shared" si="0"/>
        <v>36248</v>
      </c>
      <c r="G9" s="14">
        <f t="shared" si="0"/>
        <v>26080.2</v>
      </c>
      <c r="H9" s="14">
        <f t="shared" si="0"/>
        <v>21740.5</v>
      </c>
      <c r="I9" s="14">
        <f>SUM(I8)</f>
        <v>2517</v>
      </c>
      <c r="J9" s="14">
        <f>SUM(J8)</f>
        <v>2369</v>
      </c>
      <c r="K9" s="14">
        <f t="shared" si="0"/>
        <v>2503</v>
      </c>
      <c r="L9" s="14">
        <f t="shared" si="0"/>
        <v>2640.2</v>
      </c>
      <c r="M9" s="14">
        <f t="shared" si="0"/>
        <v>24</v>
      </c>
      <c r="N9" s="14">
        <f t="shared" si="0"/>
        <v>-51.8</v>
      </c>
      <c r="O9" s="14">
        <f>SUM(O8:O8)</f>
        <v>950</v>
      </c>
      <c r="P9" s="14">
        <f>SUM(P8:P8)</f>
        <v>750.5</v>
      </c>
      <c r="Q9" s="14">
        <f t="shared" si="0"/>
        <v>1882</v>
      </c>
      <c r="R9" s="14">
        <f t="shared" si="0"/>
        <v>1634.9</v>
      </c>
      <c r="S9" s="14">
        <f t="shared" si="0"/>
        <v>25.6</v>
      </c>
      <c r="T9" s="14">
        <f t="shared" si="0"/>
        <v>12.9</v>
      </c>
      <c r="U9" s="14">
        <f t="shared" si="0"/>
        <v>5024.8</v>
      </c>
      <c r="V9" s="14">
        <f t="shared" si="0"/>
        <v>4057.8</v>
      </c>
      <c r="W9" s="14">
        <f t="shared" si="0"/>
        <v>538.8</v>
      </c>
      <c r="X9" s="14">
        <f t="shared" si="0"/>
        <v>477.2</v>
      </c>
      <c r="Y9" s="14">
        <f t="shared" si="0"/>
        <v>2950.4</v>
      </c>
      <c r="Z9" s="14">
        <f t="shared" si="0"/>
        <v>2616.1</v>
      </c>
      <c r="AA9" s="14">
        <f t="shared" si="0"/>
        <v>2.7</v>
      </c>
      <c r="AB9" s="14">
        <f t="shared" si="0"/>
        <v>0.7</v>
      </c>
      <c r="AC9" s="14">
        <f t="shared" si="0"/>
        <v>557441.7</v>
      </c>
      <c r="AD9" s="14">
        <f t="shared" si="0"/>
        <v>393882.3</v>
      </c>
      <c r="AE9" s="14">
        <f t="shared" si="0"/>
        <v>557858.6</v>
      </c>
      <c r="AF9" s="14">
        <f t="shared" si="0"/>
        <v>394299.19999999995</v>
      </c>
      <c r="AG9" s="14">
        <f t="shared" si="0"/>
        <v>113507.4</v>
      </c>
      <c r="AH9" s="14">
        <f t="shared" si="0"/>
        <v>97487</v>
      </c>
      <c r="AI9" s="14">
        <f t="shared" si="0"/>
        <v>197658.5</v>
      </c>
      <c r="AJ9" s="14">
        <f t="shared" si="0"/>
        <v>95926.4</v>
      </c>
      <c r="AK9" s="14">
        <f t="shared" si="0"/>
        <v>246103.6</v>
      </c>
      <c r="AL9" s="14">
        <f t="shared" si="0"/>
        <v>200296.7</v>
      </c>
      <c r="AM9" s="14">
        <f t="shared" si="0"/>
        <v>589.1</v>
      </c>
      <c r="AN9" s="14">
        <f t="shared" si="0"/>
        <v>589.1</v>
      </c>
      <c r="AO9" s="14">
        <f>SUM(AO8)</f>
        <v>-983.8</v>
      </c>
      <c r="AP9" s="14">
        <f>SUM(AP8)</f>
        <v>-983.8</v>
      </c>
      <c r="AQ9" s="14">
        <f>AQ8</f>
        <v>566.9</v>
      </c>
      <c r="AR9" s="14">
        <f>AR8</f>
        <v>566.9</v>
      </c>
      <c r="AS9" s="17">
        <f aca="true" t="shared" si="1" ref="AS9:BR9">SUM(AS8:AS8)</f>
        <v>609923.2000000001</v>
      </c>
      <c r="AT9" s="17">
        <f t="shared" si="1"/>
        <v>428181.0000000001</v>
      </c>
      <c r="AU9" s="14">
        <f t="shared" si="1"/>
        <v>66375.9</v>
      </c>
      <c r="AV9" s="14">
        <f t="shared" si="1"/>
        <v>56730.1</v>
      </c>
      <c r="AW9" s="14">
        <f t="shared" si="1"/>
        <v>4768</v>
      </c>
      <c r="AX9" s="14">
        <f t="shared" si="1"/>
        <v>4188.4</v>
      </c>
      <c r="AY9" s="14">
        <f t="shared" si="1"/>
        <v>235</v>
      </c>
      <c r="AZ9" s="14">
        <f t="shared" si="1"/>
        <v>87.5</v>
      </c>
      <c r="BA9" s="14">
        <f t="shared" si="1"/>
        <v>5084.7</v>
      </c>
      <c r="BB9" s="14">
        <f t="shared" si="1"/>
        <v>1331.3</v>
      </c>
      <c r="BC9" s="14">
        <f t="shared" si="1"/>
        <v>670.8</v>
      </c>
      <c r="BD9" s="14">
        <f t="shared" si="1"/>
        <v>641.6</v>
      </c>
      <c r="BE9" s="14">
        <f t="shared" si="1"/>
        <v>441203.7</v>
      </c>
      <c r="BF9" s="14">
        <f t="shared" si="1"/>
        <v>286793.4</v>
      </c>
      <c r="BG9" s="14">
        <f t="shared" si="1"/>
        <v>30886.3</v>
      </c>
      <c r="BH9" s="14">
        <f t="shared" si="1"/>
        <v>26644.9</v>
      </c>
      <c r="BI9" s="14">
        <f t="shared" si="1"/>
        <v>13537</v>
      </c>
      <c r="BJ9" s="14">
        <f t="shared" si="1"/>
        <v>9746.9</v>
      </c>
      <c r="BK9" s="14">
        <f t="shared" si="1"/>
        <v>5046.5</v>
      </c>
      <c r="BL9" s="14">
        <f t="shared" si="1"/>
        <v>4678.5</v>
      </c>
      <c r="BM9" s="14">
        <f t="shared" si="1"/>
        <v>2193.5</v>
      </c>
      <c r="BN9" s="14">
        <f t="shared" si="1"/>
        <v>2034.7</v>
      </c>
      <c r="BO9" s="14">
        <f t="shared" si="1"/>
        <v>0</v>
      </c>
      <c r="BP9" s="14">
        <f t="shared" si="1"/>
        <v>0</v>
      </c>
      <c r="BQ9" s="14">
        <f t="shared" si="1"/>
        <v>39921.8</v>
      </c>
      <c r="BR9" s="14">
        <f t="shared" si="1"/>
        <v>35303.7</v>
      </c>
      <c r="BS9" s="17">
        <f>SUM(BS8:BS8)</f>
        <v>-9983.000000000116</v>
      </c>
      <c r="BT9" s="17">
        <f>SUM(BT8:BT8)</f>
        <v>1949.299999999872</v>
      </c>
      <c r="BU9" s="2"/>
      <c r="BV9" s="2"/>
    </row>
    <row r="10" spans="4:72" ht="12.75">
      <c r="D10" s="18">
        <f>D9/C9</f>
        <v>0.7169552898772245</v>
      </c>
      <c r="E10" s="19"/>
      <c r="F10" s="18">
        <f>F9/E9</f>
        <v>0.8529242208548538</v>
      </c>
      <c r="G10" s="19"/>
      <c r="H10" s="18">
        <f>H9/G9</f>
        <v>0.8336017361830047</v>
      </c>
      <c r="I10" s="18"/>
      <c r="J10" s="18">
        <f>J9/I9</f>
        <v>0.9411998410806516</v>
      </c>
      <c r="K10" s="19"/>
      <c r="L10" s="18">
        <f>L9/K9</f>
        <v>1.054814222932481</v>
      </c>
      <c r="M10" s="19"/>
      <c r="N10" s="18">
        <f>N9/M9</f>
        <v>-2.158333333333333</v>
      </c>
      <c r="O10" s="18"/>
      <c r="P10" s="18">
        <f>P8/O8</f>
        <v>0.79</v>
      </c>
      <c r="Q10" s="19"/>
      <c r="R10" s="18">
        <f>R9/Q9</f>
        <v>0.8687035069075452</v>
      </c>
      <c r="S10" s="19"/>
      <c r="T10" s="18">
        <f>T9/S9</f>
        <v>0.50390625</v>
      </c>
      <c r="U10" s="19"/>
      <c r="V10" s="18">
        <f>V9/U9</f>
        <v>0.8075545295335138</v>
      </c>
      <c r="W10" s="19"/>
      <c r="X10" s="18">
        <f>X9/W9</f>
        <v>0.8856718634001486</v>
      </c>
      <c r="Y10" s="19"/>
      <c r="Z10" s="18">
        <f>Z9/Y9</f>
        <v>0.8866933297180043</v>
      </c>
      <c r="AA10" s="19"/>
      <c r="AB10" s="18">
        <f>AB8/AA8</f>
        <v>0.25925925925925924</v>
      </c>
      <c r="AC10" s="19"/>
      <c r="AD10" s="18">
        <f>AD9/AC9</f>
        <v>0.7065892271783758</v>
      </c>
      <c r="AE10" s="19"/>
      <c r="AF10" s="18">
        <f>AF9/AE9</f>
        <v>0.7068084995014865</v>
      </c>
      <c r="AG10" s="19"/>
      <c r="AH10" s="18">
        <f>AH9/AG9</f>
        <v>0.8588603033811012</v>
      </c>
      <c r="AI10" s="19"/>
      <c r="AJ10" s="18">
        <f>AJ9/AI9</f>
        <v>0.48531381144752184</v>
      </c>
      <c r="AK10" s="19"/>
      <c r="AL10" s="18">
        <f>AL9/AK9</f>
        <v>0.8138714752648885</v>
      </c>
      <c r="AM10" s="19"/>
      <c r="AN10" s="18">
        <f>AN9/AM9</f>
        <v>1</v>
      </c>
      <c r="AO10" s="18"/>
      <c r="AP10" s="18">
        <f>AP9/AO9</f>
        <v>1</v>
      </c>
      <c r="AQ10" s="18"/>
      <c r="AR10" s="18">
        <f>AR9/AQ9</f>
        <v>1</v>
      </c>
      <c r="AS10" s="19"/>
      <c r="AT10" s="18">
        <f>AT9/AS9</f>
        <v>0.7020244516030872</v>
      </c>
      <c r="AU10" s="19"/>
      <c r="AV10" s="18">
        <f>AV9/AU9</f>
        <v>0.8546791832577788</v>
      </c>
      <c r="AW10" s="19"/>
      <c r="AX10" s="18">
        <f>AX9/AW9</f>
        <v>0.8784395973154362</v>
      </c>
      <c r="AY10" s="19"/>
      <c r="AZ10" s="18">
        <f>AZ9/AY9</f>
        <v>0.3723404255319149</v>
      </c>
      <c r="BA10" s="19"/>
      <c r="BB10" s="18">
        <f>BB9/BA9</f>
        <v>0.26182468975554113</v>
      </c>
      <c r="BC10" s="19"/>
      <c r="BD10" s="18">
        <f>BD9/BC9</f>
        <v>0.9564698867024449</v>
      </c>
      <c r="BE10" s="19"/>
      <c r="BF10" s="18">
        <f>BF9/BE9</f>
        <v>0.6500249204619091</v>
      </c>
      <c r="BG10" s="19"/>
      <c r="BH10" s="18">
        <f>BH9/BG9</f>
        <v>0.8626769797612535</v>
      </c>
      <c r="BI10" s="19"/>
      <c r="BJ10" s="18">
        <f>BJ9/BI9</f>
        <v>0.7200192066188963</v>
      </c>
      <c r="BK10" s="19"/>
      <c r="BL10" s="18">
        <f>BL9/BK9</f>
        <v>0.927078172991182</v>
      </c>
      <c r="BM10" s="19"/>
      <c r="BN10" s="18">
        <f>BN9/BM9</f>
        <v>0.9276042853886483</v>
      </c>
      <c r="BO10" s="19"/>
      <c r="BP10" s="18">
        <v>0</v>
      </c>
      <c r="BQ10" s="19"/>
      <c r="BR10" s="18">
        <f>BR9/BQ9</f>
        <v>0.8843213482358009</v>
      </c>
      <c r="BS10" s="20"/>
      <c r="BT10" s="19"/>
    </row>
    <row r="11" spans="4:70" ht="12.75">
      <c r="D11" s="7"/>
      <c r="F11" s="7"/>
      <c r="H11" s="7"/>
      <c r="I11" s="7"/>
      <c r="J11" s="7"/>
      <c r="L11" s="7"/>
      <c r="N11" s="7"/>
      <c r="O11" s="7"/>
      <c r="P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O11" s="7"/>
      <c r="AP11" s="7"/>
      <c r="AQ11" s="7"/>
      <c r="AR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L12" s="7"/>
      <c r="N12" s="7"/>
      <c r="O12" s="7"/>
      <c r="P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O12" s="7"/>
      <c r="AP12" s="7"/>
      <c r="AQ12" s="7"/>
      <c r="AR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41</v>
      </c>
    </row>
    <row r="16" ht="12.75">
      <c r="C16" s="1" t="s">
        <v>40</v>
      </c>
    </row>
  </sheetData>
  <sheetProtection/>
  <mergeCells count="43">
    <mergeCell ref="BE6:BF6"/>
    <mergeCell ref="BS3:BT6"/>
    <mergeCell ref="BM6:BN6"/>
    <mergeCell ref="BO6:BP6"/>
    <mergeCell ref="AE5:AF6"/>
    <mergeCell ref="AG5:AN5"/>
    <mergeCell ref="AU6:AV6"/>
    <mergeCell ref="BG6:BH6"/>
    <mergeCell ref="BI6:BJ6"/>
    <mergeCell ref="AG6:AH6"/>
    <mergeCell ref="A3:A7"/>
    <mergeCell ref="BQ6:BR6"/>
    <mergeCell ref="AU3:BR5"/>
    <mergeCell ref="BK6:BL6"/>
    <mergeCell ref="E4:F6"/>
    <mergeCell ref="C3:D6"/>
    <mergeCell ref="AY6:AZ6"/>
    <mergeCell ref="C1:L1"/>
    <mergeCell ref="AC4:AD6"/>
    <mergeCell ref="O6:P6"/>
    <mergeCell ref="I6:J6"/>
    <mergeCell ref="K6:L6"/>
    <mergeCell ref="Q6:R6"/>
    <mergeCell ref="E3:AR3"/>
    <mergeCell ref="AO5:AP6"/>
    <mergeCell ref="AQ5:AR6"/>
    <mergeCell ref="B3:B7"/>
    <mergeCell ref="BC6:BD6"/>
    <mergeCell ref="AM6:AN6"/>
    <mergeCell ref="G6:H6"/>
    <mergeCell ref="AW6:AX6"/>
    <mergeCell ref="AE4:AR4"/>
    <mergeCell ref="BA6:BB6"/>
    <mergeCell ref="AS3:AT6"/>
    <mergeCell ref="AI6:AJ6"/>
    <mergeCell ref="AK6:AL6"/>
    <mergeCell ref="AA6:AB6"/>
    <mergeCell ref="M6:N6"/>
    <mergeCell ref="Y6:Z6"/>
    <mergeCell ref="W6:X6"/>
    <mergeCell ref="S6:T6"/>
    <mergeCell ref="U6:V6"/>
    <mergeCell ref="G4:AB5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91" r:id="rId1"/>
  <colBreaks count="4" manualBreakCount="4">
    <brk id="12" max="50" man="1"/>
    <brk id="22" max="50" man="1"/>
    <brk id="34" max="50" man="1"/>
    <brk id="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2019-12-26T02:31:44Z</cp:lastPrinted>
  <dcterms:created xsi:type="dcterms:W3CDTF">2014-10-29T02:31:28Z</dcterms:created>
  <dcterms:modified xsi:type="dcterms:W3CDTF">2019-12-26T02:33:23Z</dcterms:modified>
  <cp:category/>
  <cp:version/>
  <cp:contentType/>
  <cp:contentStatus/>
</cp:coreProperties>
</file>