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05" windowWidth="15195" windowHeight="7935" tabRatio="778" firstSheet="8" activeTab="13"/>
  </bookViews>
  <sheets>
    <sheet name="Прогноз 2018 " sheetId="1" r:id="rId1"/>
    <sheet name="Приложение 2" sheetId="2" r:id="rId2"/>
    <sheet name="Прил 3 (расчет ИФО) (2)" sheetId="9" r:id="rId3"/>
    <sheet name="Прил 4 АО Дорожная служба" sheetId="17" r:id="rId4"/>
    <sheet name="Прил 4 ГАПОУ ИО БАТТ" sheetId="16" r:id="rId5"/>
    <sheet name="Прил 4 Аптека № 8" sheetId="18" r:id="rId6"/>
    <sheet name="Прил 4 Водоканал" sheetId="19" r:id="rId7"/>
    <sheet name="Прил 4 Меридиан" sheetId="13" r:id="rId8"/>
    <sheet name="Прил 4 Тарнопольский" sheetId="20" r:id="rId9"/>
    <sheet name="Прил 4 Ангара" sheetId="21" r:id="rId10"/>
    <sheet name="Прил 4 Заславское" sheetId="22" r:id="rId11"/>
    <sheet name="Прил 4 Ангарский" sheetId="23" r:id="rId12"/>
    <sheet name="Прил 4 Велес" sheetId="24" r:id="rId13"/>
    <sheet name="Прил 5 Прогноз по поселениям" sheetId="8" r:id="rId14"/>
  </sheets>
  <definedNames>
    <definedName name="_xlnm._FilterDatabase" localSheetId="1" hidden="1">'Приложение 2'!$A$4:$AL$49</definedName>
    <definedName name="_xlnm.Print_Titles" localSheetId="2">'Прил 3 (расчет ИФО) (2)'!$5:$7</definedName>
    <definedName name="_xlnm.Print_Titles" localSheetId="13">'Прил 5 Прогноз по поселениям'!$B:$B,'Прил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2018 '!$6:$8</definedName>
    <definedName name="_xlnm.Print_Area" localSheetId="2">'Прил 3 (расчет ИФО) (2)'!$A$1:$T$30</definedName>
    <definedName name="_xlnm.Print_Area" localSheetId="9">'Прил 4 Ангара'!$A$1:$J$57</definedName>
    <definedName name="_xlnm.Print_Area" localSheetId="11">'Прил 4 Ангарский'!$A$1:$J$57</definedName>
    <definedName name="_xlnm.Print_Area" localSheetId="3">'Прил 4 АО Дорожная служба'!$A$1:$J$59</definedName>
    <definedName name="_xlnm.Print_Area" localSheetId="5">'Прил 4 Аптека № 8'!$A$1:$J$51</definedName>
    <definedName name="_xlnm.Print_Area" localSheetId="12">'Прил 4 Велес'!$A$1:$J$57</definedName>
    <definedName name="_xlnm.Print_Area" localSheetId="6">'Прил 4 Водоканал'!$A$1:$J$59</definedName>
    <definedName name="_xlnm.Print_Area" localSheetId="4">'Прил 4 ГАПОУ ИО БАТТ'!$A$1:$J$58</definedName>
    <definedName name="_xlnm.Print_Area" localSheetId="10">'Прил 4 Заславское'!$A$1:$J$57</definedName>
    <definedName name="_xlnm.Print_Area" localSheetId="7">'Прил 4 Меридиан'!$A$1:$J$60</definedName>
    <definedName name="_xlnm.Print_Area" localSheetId="8">'Прил 4 Тарнопольский'!$A$1:$J$58</definedName>
    <definedName name="_xlnm.Print_Area" localSheetId="13">'Прил 5 Прогноз по поселениям'!$A$1:$AR$21</definedName>
    <definedName name="_xlnm.Print_Area" localSheetId="1">'Приложение 2'!$A$1:$AL$54</definedName>
    <definedName name="_xlnm.Print_Area" localSheetId="0">'Прогноз 2018 '!$A$1:$I$164</definedName>
  </definedNames>
  <calcPr calcId="114210" fullCalcOnLoad="1"/>
</workbook>
</file>

<file path=xl/calcChain.xml><?xml version="1.0" encoding="utf-8"?>
<calcChain xmlns="http://schemas.openxmlformats.org/spreadsheetml/2006/main">
  <c r="Q16" i="9"/>
  <c r="R16"/>
  <c r="S16"/>
  <c r="T16"/>
  <c r="P16"/>
  <c r="Q13"/>
  <c r="R13"/>
  <c r="S13"/>
  <c r="T13"/>
  <c r="P13"/>
  <c r="Q11"/>
  <c r="R11"/>
  <c r="S11"/>
  <c r="T11"/>
  <c r="P11"/>
  <c r="T15" i="8"/>
  <c r="S15"/>
  <c r="R15"/>
  <c r="Q15"/>
  <c r="P15"/>
  <c r="O15"/>
  <c r="J15"/>
  <c r="K15"/>
  <c r="L15"/>
  <c r="M15"/>
  <c r="N15"/>
  <c r="I15"/>
  <c r="E144" i="1"/>
  <c r="F144"/>
  <c r="G144"/>
  <c r="H144"/>
  <c r="I144"/>
  <c r="Q21" i="9"/>
  <c r="R21"/>
  <c r="S21"/>
  <c r="T21"/>
  <c r="P21"/>
  <c r="Q17"/>
  <c r="R17"/>
  <c r="S17"/>
  <c r="T17"/>
  <c r="P17"/>
  <c r="Q14"/>
  <c r="R14"/>
  <c r="S14"/>
  <c r="T14"/>
  <c r="P14"/>
  <c r="T18"/>
  <c r="K18"/>
  <c r="L18"/>
  <c r="M18"/>
  <c r="N18"/>
  <c r="O18"/>
  <c r="J18"/>
  <c r="K14"/>
  <c r="L14"/>
  <c r="M14"/>
  <c r="N14"/>
  <c r="O14"/>
  <c r="J14"/>
  <c r="J13"/>
  <c r="J11"/>
  <c r="K13"/>
  <c r="K11"/>
  <c r="L13"/>
  <c r="L11"/>
  <c r="M13"/>
  <c r="M11"/>
  <c r="N13"/>
  <c r="N11"/>
  <c r="O13"/>
  <c r="O11"/>
  <c r="E103" i="1"/>
  <c r="F103"/>
  <c r="G103"/>
  <c r="H103"/>
  <c r="I103"/>
  <c r="E97"/>
  <c r="F97"/>
  <c r="G97"/>
  <c r="H97"/>
  <c r="I97"/>
  <c r="E81"/>
  <c r="E79"/>
  <c r="F81"/>
  <c r="F79"/>
  <c r="G81"/>
  <c r="G79"/>
  <c r="H81"/>
  <c r="H79"/>
  <c r="I81"/>
  <c r="I79"/>
  <c r="D81"/>
  <c r="D79"/>
  <c r="C81"/>
  <c r="D59"/>
  <c r="D57"/>
  <c r="E59"/>
  <c r="E57"/>
  <c r="F59"/>
  <c r="F57"/>
  <c r="G59"/>
  <c r="G57"/>
  <c r="H59"/>
  <c r="H57"/>
  <c r="I59"/>
  <c r="I57"/>
  <c r="C59"/>
  <c r="C57"/>
  <c r="D12"/>
  <c r="D10"/>
  <c r="E12"/>
  <c r="E10"/>
  <c r="F12"/>
  <c r="F10"/>
  <c r="G12"/>
  <c r="G10"/>
  <c r="H12"/>
  <c r="H10"/>
  <c r="I12"/>
  <c r="I10"/>
  <c r="C12"/>
  <c r="C10"/>
  <c r="J40" i="2"/>
  <c r="AG9"/>
  <c r="AG25"/>
  <c r="AG8"/>
  <c r="AG30"/>
  <c r="AG28"/>
  <c r="AG33"/>
  <c r="AG37"/>
  <c r="AG40"/>
  <c r="AG49"/>
  <c r="U9"/>
  <c r="U25"/>
  <c r="U8"/>
  <c r="U30"/>
  <c r="U28"/>
  <c r="U33"/>
  <c r="U37"/>
  <c r="U40"/>
  <c r="U49"/>
  <c r="AL40"/>
  <c r="E40"/>
  <c r="F40"/>
  <c r="G40"/>
  <c r="H40"/>
  <c r="I40"/>
  <c r="K40"/>
  <c r="L40"/>
  <c r="M40"/>
  <c r="N40"/>
  <c r="O40"/>
  <c r="P40"/>
  <c r="Q40"/>
  <c r="R40"/>
  <c r="S40"/>
  <c r="T40"/>
  <c r="V40"/>
  <c r="W40"/>
  <c r="X40"/>
  <c r="Y40"/>
  <c r="Z40"/>
  <c r="AH40"/>
  <c r="AI40"/>
  <c r="AJ40"/>
  <c r="AK40"/>
  <c r="D40"/>
  <c r="AL37"/>
  <c r="AL33"/>
  <c r="AL30"/>
  <c r="AL28"/>
  <c r="AL25"/>
  <c r="AL9"/>
  <c r="AL8"/>
  <c r="AL49"/>
  <c r="D9"/>
  <c r="D25"/>
  <c r="D8"/>
  <c r="D30"/>
  <c r="D28"/>
  <c r="D33"/>
  <c r="D37"/>
  <c r="D49"/>
  <c r="E37"/>
  <c r="E30"/>
  <c r="E28"/>
  <c r="E25"/>
  <c r="E9"/>
  <c r="E8"/>
  <c r="E33"/>
  <c r="E49"/>
  <c r="F37"/>
  <c r="F33"/>
  <c r="F30"/>
  <c r="F28"/>
  <c r="F25"/>
  <c r="F9"/>
  <c r="F8"/>
  <c r="F49"/>
  <c r="G37"/>
  <c r="G33"/>
  <c r="G30"/>
  <c r="G28"/>
  <c r="G25"/>
  <c r="G9"/>
  <c r="G8"/>
  <c r="G49"/>
  <c r="H37"/>
  <c r="H33"/>
  <c r="H30"/>
  <c r="H28"/>
  <c r="H25"/>
  <c r="H9"/>
  <c r="H8"/>
  <c r="H49"/>
  <c r="I9"/>
  <c r="I25"/>
  <c r="I8"/>
  <c r="I30"/>
  <c r="I28"/>
  <c r="I33"/>
  <c r="I37"/>
  <c r="I49"/>
  <c r="J9"/>
  <c r="J25"/>
  <c r="J8"/>
  <c r="J30"/>
  <c r="J28"/>
  <c r="J33"/>
  <c r="J37"/>
  <c r="J49"/>
  <c r="K37"/>
  <c r="K33"/>
  <c r="K30"/>
  <c r="K28"/>
  <c r="K25"/>
  <c r="K9"/>
  <c r="K8"/>
  <c r="K49"/>
  <c r="L37"/>
  <c r="L33"/>
  <c r="L30"/>
  <c r="L28"/>
  <c r="L25"/>
  <c r="L9"/>
  <c r="L8"/>
  <c r="L49"/>
  <c r="M37"/>
  <c r="M33"/>
  <c r="M30"/>
  <c r="M28"/>
  <c r="M25"/>
  <c r="M9"/>
  <c r="M8"/>
  <c r="M49"/>
  <c r="N37"/>
  <c r="N33"/>
  <c r="N30"/>
  <c r="N28"/>
  <c r="N25"/>
  <c r="N9"/>
  <c r="N8"/>
  <c r="N49"/>
  <c r="O25"/>
  <c r="O9"/>
  <c r="O8"/>
  <c r="O30"/>
  <c r="O28"/>
  <c r="O33"/>
  <c r="O37"/>
  <c r="O49"/>
  <c r="P37"/>
  <c r="P30"/>
  <c r="P28"/>
  <c r="P9"/>
  <c r="P25"/>
  <c r="P8"/>
  <c r="P33"/>
  <c r="P49"/>
  <c r="Q37"/>
  <c r="Q33"/>
  <c r="Q30"/>
  <c r="Q28"/>
  <c r="Q9"/>
  <c r="Q25"/>
  <c r="Q8"/>
  <c r="Q49"/>
  <c r="R37"/>
  <c r="R30"/>
  <c r="R28"/>
  <c r="R9"/>
  <c r="R25"/>
  <c r="R8"/>
  <c r="R33"/>
  <c r="R49"/>
  <c r="S37"/>
  <c r="S30"/>
  <c r="S28"/>
  <c r="S9"/>
  <c r="S25"/>
  <c r="S8"/>
  <c r="S33"/>
  <c r="S49"/>
  <c r="T37"/>
  <c r="T30"/>
  <c r="T28"/>
  <c r="T9"/>
  <c r="T25"/>
  <c r="T8"/>
  <c r="T33"/>
  <c r="T49"/>
  <c r="V37"/>
  <c r="V33"/>
  <c r="V30"/>
  <c r="V28"/>
  <c r="V25"/>
  <c r="V9"/>
  <c r="V8"/>
  <c r="V49"/>
  <c r="W37"/>
  <c r="W33"/>
  <c r="W30"/>
  <c r="W28"/>
  <c r="W25"/>
  <c r="W9"/>
  <c r="W8"/>
  <c r="W49"/>
  <c r="X37"/>
  <c r="X33"/>
  <c r="X30"/>
  <c r="X28"/>
  <c r="X25"/>
  <c r="X9"/>
  <c r="X8"/>
  <c r="X49"/>
  <c r="Y37"/>
  <c r="Y33"/>
  <c r="Y30"/>
  <c r="Y28"/>
  <c r="Y25"/>
  <c r="Y9"/>
  <c r="Y8"/>
  <c r="Y49"/>
  <c r="Z37"/>
  <c r="Z33"/>
  <c r="Z30"/>
  <c r="Z28"/>
  <c r="Z25"/>
  <c r="Z9"/>
  <c r="Z8"/>
  <c r="Z49"/>
  <c r="AA37"/>
  <c r="AB37"/>
  <c r="AB33"/>
  <c r="AB30"/>
  <c r="AB28"/>
  <c r="AB25"/>
  <c r="AC37"/>
  <c r="AC33"/>
  <c r="AC30"/>
  <c r="AC28"/>
  <c r="AC25"/>
  <c r="AD37"/>
  <c r="AD33"/>
  <c r="AD30"/>
  <c r="AD28"/>
  <c r="AD25"/>
  <c r="AE37"/>
  <c r="AE33"/>
  <c r="AE30"/>
  <c r="AE28"/>
  <c r="AE25"/>
  <c r="AF37"/>
  <c r="AF33"/>
  <c r="AF30"/>
  <c r="AF28"/>
  <c r="AF25"/>
  <c r="AH37"/>
  <c r="AH33"/>
  <c r="AH30"/>
  <c r="AH28"/>
  <c r="AH25"/>
  <c r="AH9"/>
  <c r="AH8"/>
  <c r="AH49"/>
  <c r="AI37"/>
  <c r="AI33"/>
  <c r="AI30"/>
  <c r="AI28"/>
  <c r="AI25"/>
  <c r="AI9"/>
  <c r="AI8"/>
  <c r="AI49"/>
  <c r="AJ37"/>
  <c r="AJ33"/>
  <c r="AJ30"/>
  <c r="AJ28"/>
  <c r="AJ25"/>
  <c r="AJ9"/>
  <c r="AJ8"/>
  <c r="AJ49"/>
  <c r="AK37"/>
  <c r="AK33"/>
  <c r="AK30"/>
  <c r="AK28"/>
  <c r="AK25"/>
  <c r="AK9"/>
  <c r="AK8"/>
  <c r="AK49"/>
  <c r="C9"/>
  <c r="C25"/>
  <c r="C8"/>
  <c r="C30"/>
  <c r="C28"/>
  <c r="C33"/>
  <c r="C37"/>
  <c r="C40"/>
  <c r="C49"/>
  <c r="AA25"/>
  <c r="AA30"/>
  <c r="AA28"/>
  <c r="AA33"/>
  <c r="D144" i="1"/>
  <c r="D103"/>
  <c r="D97"/>
  <c r="C29"/>
  <c r="D151"/>
  <c r="E151"/>
  <c r="F151"/>
  <c r="G151"/>
  <c r="H151"/>
  <c r="I151"/>
  <c r="C151"/>
  <c r="D29"/>
  <c r="E29"/>
  <c r="F29"/>
  <c r="G29"/>
  <c r="H29"/>
  <c r="I29"/>
  <c r="K23" i="9"/>
  <c r="K24"/>
  <c r="K25"/>
  <c r="K26"/>
  <c r="L24"/>
  <c r="L25"/>
  <c r="L26"/>
  <c r="Q26"/>
  <c r="M23"/>
  <c r="M24"/>
  <c r="M25"/>
  <c r="M26"/>
  <c r="N24"/>
  <c r="N25"/>
  <c r="N26"/>
  <c r="S26"/>
  <c r="O23"/>
  <c r="O24"/>
  <c r="O25"/>
  <c r="O26"/>
  <c r="J24"/>
  <c r="J25"/>
  <c r="L23"/>
  <c r="R26"/>
  <c r="N23"/>
  <c r="T26"/>
  <c r="J23"/>
  <c r="J26"/>
  <c r="P26"/>
  <c r="K20"/>
  <c r="L20"/>
  <c r="L21"/>
  <c r="M20"/>
  <c r="N20"/>
  <c r="N21"/>
  <c r="O20"/>
  <c r="O21"/>
  <c r="J20"/>
  <c r="J21"/>
  <c r="K16"/>
  <c r="K17"/>
  <c r="L16"/>
  <c r="L17"/>
  <c r="M16"/>
  <c r="M17"/>
  <c r="N16"/>
  <c r="N17"/>
  <c r="O16"/>
  <c r="O17"/>
  <c r="J16"/>
  <c r="J17"/>
  <c r="K6"/>
  <c r="P6"/>
  <c r="L6"/>
  <c r="Q6"/>
  <c r="M6"/>
  <c r="R6"/>
  <c r="N6"/>
  <c r="S6"/>
  <c r="O6"/>
  <c r="T6"/>
  <c r="J6"/>
  <c r="P18"/>
  <c r="M21"/>
  <c r="K21"/>
  <c r="Y15" i="8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D15"/>
  <c r="E15"/>
  <c r="F15"/>
  <c r="G15"/>
  <c r="H15"/>
  <c r="U15"/>
  <c r="V15"/>
  <c r="C15"/>
  <c r="Q18" i="9"/>
  <c r="AJ6" i="8"/>
  <c r="AL6"/>
  <c r="AI6"/>
  <c r="AK6"/>
  <c r="N7"/>
  <c r="T7"/>
  <c r="M7"/>
  <c r="S7"/>
  <c r="L7"/>
  <c r="R7"/>
  <c r="J6"/>
  <c r="P6"/>
  <c r="U6"/>
  <c r="K6"/>
  <c r="Q6"/>
  <c r="V6"/>
  <c r="I6"/>
  <c r="O6"/>
  <c r="R18" i="9"/>
  <c r="S18"/>
</calcChain>
</file>

<file path=xl/sharedStrings.xml><?xml version="1.0" encoding="utf-8"?>
<sst xmlns="http://schemas.openxmlformats.org/spreadsheetml/2006/main" count="1661" uniqueCount="337">
  <si>
    <t>А.Г. Кузнецов</t>
  </si>
  <si>
    <t>____________________________________________Балаганский филиал АО "Дорожная служба Иркутской области"____________________________________________</t>
  </si>
  <si>
    <t>____________________________________________ГАПОУ ИО "БАТТ"____________________________________________</t>
  </si>
  <si>
    <t>хлеб</t>
  </si>
  <si>
    <t>кондитерские изделия</t>
  </si>
  <si>
    <t>молоко</t>
  </si>
  <si>
    <t>В.Н. Постникова</t>
  </si>
  <si>
    <t>_____________________________________________Балаганская Аптека № 8___________________________________________</t>
  </si>
  <si>
    <t>Н.Н. Черниговская</t>
  </si>
  <si>
    <t>______________________________________________МУП "Балаганский Водоканал"__________________________________________</t>
  </si>
  <si>
    <t>Р.Н. Куренев</t>
  </si>
  <si>
    <t>______________________________________________ООО "Меридиан"__________________________________________</t>
  </si>
  <si>
    <t>И.Е. Пилуй</t>
  </si>
  <si>
    <t>_____________________________________________СПК "Тарнопольский"___________________________________________</t>
  </si>
  <si>
    <t>зерно</t>
  </si>
  <si>
    <t>мясо</t>
  </si>
  <si>
    <t>В.Е. Земко</t>
  </si>
  <si>
    <t>_____________________________________________ООО "Ангара"___________________________________________</t>
  </si>
  <si>
    <t>Ю.В. Лагерев</t>
  </si>
  <si>
    <t>_____________________________________________ООО "Заславское"___________________________________________</t>
  </si>
  <si>
    <t>С.В. Фирсов</t>
  </si>
  <si>
    <t>_____________________________________________СПК "Ангарский"___________________________________________</t>
  </si>
  <si>
    <t>А.В. Филистович</t>
  </si>
  <si>
    <t>_____________________________________________СПССК "Велес"___________________________________________</t>
  </si>
  <si>
    <t>Балаганское МО</t>
  </si>
  <si>
    <t>Биритское МО</t>
  </si>
  <si>
    <t>Заславское МО</t>
  </si>
  <si>
    <t>Коноваловское МО</t>
  </si>
  <si>
    <t>Кумарейское МО</t>
  </si>
  <si>
    <t>Тарнопольское МО</t>
  </si>
  <si>
    <t>Шарагайское МО</t>
  </si>
  <si>
    <t>-</t>
  </si>
  <si>
    <t>ООО "Ангара"</t>
  </si>
  <si>
    <t>СПК "Ангарский"</t>
  </si>
  <si>
    <t>ООО "Заславское"</t>
  </si>
  <si>
    <t>СПК "Тарнопольский"</t>
  </si>
  <si>
    <t>СПССК "Велес"</t>
  </si>
  <si>
    <t>СПССК "Ясная Поляна"</t>
  </si>
  <si>
    <t>СПССК "Рыбзавод"</t>
  </si>
  <si>
    <t>ООО "Меридиан"</t>
  </si>
  <si>
    <t>МУП "Водоканал"</t>
  </si>
  <si>
    <t>МУП "Райкомхоз"</t>
  </si>
  <si>
    <t>АУ "Лесхоз Иркутской области" Черемховский филиал ОП Балаганский</t>
  </si>
  <si>
    <t>Балаганский филиал АО "Дорожная служба Иркутской области</t>
  </si>
  <si>
    <t>ГАПОУ ИО "БАТТ"</t>
  </si>
  <si>
    <t>МП "Балаганская аптека № 8"</t>
  </si>
  <si>
    <t>ИП Лылова С.А. (пекарня)</t>
  </si>
  <si>
    <t>ИП Куйкунов А.В. (пекарня)</t>
  </si>
  <si>
    <t>нет данных</t>
  </si>
  <si>
    <t xml:space="preserve">Сельское, лесное хозяйство, охота, рыболовство и рыбоводство, в том числе </t>
  </si>
  <si>
    <t xml:space="preserve">КФХ Иванова </t>
  </si>
  <si>
    <t>КФХ Бережных</t>
  </si>
  <si>
    <t>КФХ Литвинцев</t>
  </si>
  <si>
    <t>КФХ Перекожа</t>
  </si>
  <si>
    <t>КФХ Семенов</t>
  </si>
  <si>
    <t>КФХ Куйкунов</t>
  </si>
  <si>
    <t>КФХ Сташков О.В.</t>
  </si>
  <si>
    <t>ИП Шенваль (пекарня)</t>
  </si>
  <si>
    <t>ИП Тирских  (пекарня)</t>
  </si>
  <si>
    <t>ИП Лагерев  (пекарня)</t>
  </si>
  <si>
    <t>Прогноз социально-экономического развитя муниципального образования Балаганский район  на 2019-2021 гг.</t>
  </si>
  <si>
    <t>Управление</t>
  </si>
  <si>
    <t>Обеспечение электрической энергией, газом и паром; кондиционирование воздуха (раздел D)</t>
  </si>
  <si>
    <t xml:space="preserve"> Обрабатывающие производства (Раздел  С)</t>
  </si>
  <si>
    <t>Энергия тепловая, отпущенная котельными,Тысяча гигакалорий</t>
  </si>
  <si>
    <t>Тысяча гигакалорий</t>
  </si>
  <si>
    <t>Лесоматериалы хвойных пород,Тысяча плотных кубических метров</t>
  </si>
  <si>
    <t>тыс плотн м3</t>
  </si>
  <si>
    <t>Итого по промышленному производству (сумма разделов  В+C+D)</t>
  </si>
  <si>
    <t>факт 2016</t>
  </si>
  <si>
    <t>Растениеводство и животноводство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</si>
  <si>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</si>
  <si>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</si>
  <si>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Всего за 2018-2021 гг., 
в т.ч. по годам:</t>
  </si>
  <si>
    <t>Факт 
2017 г.</t>
  </si>
  <si>
    <t>Оценка 2018 г.</t>
  </si>
  <si>
    <t>2021 г.</t>
  </si>
  <si>
    <t>Примечания к прогнозу</t>
  </si>
  <si>
    <t>Факт 
2017 года</t>
  </si>
  <si>
    <t>Оценка 
2018 года</t>
  </si>
  <si>
    <t>2021 год</t>
  </si>
  <si>
    <t>Форма прогноза 
до 2021 г.</t>
  </si>
  <si>
    <t>x</t>
  </si>
  <si>
    <t>зерно*</t>
  </si>
  <si>
    <t>мясо*</t>
  </si>
  <si>
    <t>молоко*</t>
  </si>
  <si>
    <t xml:space="preserve">Объем произведенной продукции в сопоставимых ценах </t>
  </si>
  <si>
    <t>Оценка 
2018 г.</t>
  </si>
  <si>
    <t>Прогноз на 2019-2021 гг.</t>
  </si>
  <si>
    <t>факт 2017</t>
  </si>
  <si>
    <t>оценка 2018</t>
  </si>
  <si>
    <t>Перечень инвестиционных проектов, реализация которых предполагается в 2018-2021 гг.</t>
  </si>
  <si>
    <t>Отдельные показатели прогноза развития муниципальных образований поселенческого уровня на 2019-2021 годы*</t>
  </si>
  <si>
    <t>Объем отгруженных товаров собственного производства, выполненных работ и услуг собственными силами (В+C+D+E)</t>
  </si>
  <si>
    <t>Приложенипе 5</t>
  </si>
  <si>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</si>
  <si>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</si>
  <si>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</si>
  <si>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</si>
  <si>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</si>
  <si>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</si>
  <si>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</si>
  <si>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</si>
  <si>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</si>
  <si>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</si>
  <si>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</si>
  <si>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</si>
  <si>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</si>
  <si>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</si>
  <si>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</si>
  <si>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</si>
  <si>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</si>
  <si>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</si>
  <si>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</si>
  <si>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</si>
  <si>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</si>
  <si>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</si>
  <si>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</si>
  <si>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</si>
  <si>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</si>
  <si>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</si>
  <si>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</si>
  <si>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</si>
  <si>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</si>
  <si>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</si>
  <si>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</si>
  <si>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</si>
  <si>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</si>
  <si>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</si>
  <si>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</si>
  <si>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</si>
  <si>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</si>
  <si>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</si>
  <si>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</si>
  <si>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</si>
  <si>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</si>
  <si>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</si>
  <si>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</si>
  <si>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</si>
  <si>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</si>
  <si>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</si>
  <si>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</si>
  <si>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</si>
  <si>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</si>
  <si>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</si>
  <si>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</si>
  <si>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</si>
  <si>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</si>
  <si>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</si>
  <si>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</si>
  <si>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</si>
  <si>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</si>
  <si>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</si>
  <si>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</si>
  <si>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</si>
  <si>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</si>
  <si>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</si>
  <si>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</si>
  <si>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</si>
  <si>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</si>
  <si>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</si>
  <si>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</si>
  <si>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</si>
  <si>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</si>
  <si>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</si>
  <si>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</si>
  <si>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</si>
  <si>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</si>
  <si>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</si>
  <si>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</si>
  <si>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</si>
  <si>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</si>
  <si>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</si>
  <si>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</si>
  <si>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</si>
  <si>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</si>
  <si>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</si>
  <si>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</si>
  <si>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</si>
  <si>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</si>
  <si>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</si>
  <si>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</si>
  <si>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</si>
  <si>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</si>
  <si>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</si>
  <si>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</si>
  <si>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</si>
  <si>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</si>
  <si>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</si>
  <si>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</si>
  <si>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</si>
  <si>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</si>
  <si>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</si>
  <si>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</si>
  <si>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</si>
  <si>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</si>
  <si>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</si>
  <si>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</si>
  <si>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</si>
  <si>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</si>
  <si>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</si>
  <si>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</si>
  <si>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</si>
  <si>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</si>
  <si>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</si>
  <si>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</si>
  <si>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</si>
  <si>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</si>
  <si>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</si>
  <si>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</si>
  <si>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</si>
  <si>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</si>
  <si>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</si>
  <si>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</si>
  <si>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>Количество ежегодно создаваемых новых рабочих мест, ед.</t>
  </si>
  <si>
    <t>и т.д.</t>
  </si>
  <si>
    <t>Проект 1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</si>
  <si>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</si>
  <si>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</si>
  <si>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</si>
  <si>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</si>
  <si>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</si>
  <si>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</si>
  <si>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</si>
  <si>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</si>
  <si>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</si>
  <si>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</si>
  <si>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</si>
  <si>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</si>
  <si>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</si>
  <si>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</si>
  <si>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</si>
  <si>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</si>
  <si>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</si>
  <si>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</si>
  <si>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</si>
  <si>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</si>
  <si>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</si>
  <si>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</si>
  <si>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</si>
  <si>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</si>
  <si>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</si>
  <si>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</si>
  <si>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</si>
  <si>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</si>
  <si>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</si>
  <si>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</si>
  <si>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</si>
  <si>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</si>
  <si>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</si>
  <si>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</si>
  <si>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</si>
  <si>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</si>
  <si>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</si>
  <si>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</si>
  <si>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</si>
  <si>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</si>
  <si>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</si>
  <si>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</si>
  <si>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</si>
  <si>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</si>
  <si>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</si>
  <si>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</si>
  <si>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</si>
  <si>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</si>
  <si>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</si>
  <si>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</si>
  <si>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</si>
  <si>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</si>
  <si>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</si>
  <si>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</si>
  <si>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</si>
  <si>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</si>
  <si>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</si>
  <si>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</si>
  <si>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</si>
  <si>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</si>
  <si>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</si>
  <si>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</si>
  <si>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</si>
  <si>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</si>
  <si>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</si>
  <si>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</si>
  <si>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год</t>
  </si>
  <si>
    <t>2019 г.</t>
  </si>
  <si>
    <t>Прогноз индекса производства</t>
  </si>
  <si>
    <t>Факт 
2016 года</t>
  </si>
  <si>
    <t>2020 год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</si>
  <si>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</si>
  <si>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</si>
  <si>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</si>
  <si>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</si>
  <si>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</si>
  <si>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</si>
  <si>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</si>
  <si>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</si>
  <si>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</si>
  <si>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</si>
  <si>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</si>
  <si>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</si>
  <si>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</si>
  <si>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</si>
  <si>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</si>
  <si>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</si>
  <si>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</si>
  <si>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</si>
  <si>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</si>
  <si>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</si>
  <si>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</si>
  <si>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</si>
  <si>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</si>
  <si>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</si>
  <si>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Факт 
2016 г.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</si>
  <si>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</si>
  <si>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</si>
  <si>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</si>
  <si>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</si>
  <si>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</si>
  <si>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Обрабатывающие производства, всего (С)</t>
  </si>
  <si>
    <t>Обработка древесины и производство изделий из дерева и пробки, кроме мебели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</si>
  <si>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</si>
  <si>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</si>
  <si>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</si>
  <si>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</si>
  <si>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</si>
  <si>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</si>
  <si>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</si>
  <si>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Изделия хлебобулочные недлительного хранения,т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</si>
  <si>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</si>
  <si>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</si>
  <si>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Бирит</t>
  </si>
  <si>
    <t>Заславск</t>
  </si>
  <si>
    <t>Тарнополь</t>
  </si>
  <si>
    <t>Балаганск</t>
  </si>
  <si>
    <t>Шарагай</t>
  </si>
  <si>
    <t>Коновалово</t>
  </si>
  <si>
    <t>Кумарейка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</si>
</sst>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0"/>
  </numFmts>
  <fonts count="42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20"/>
      <color indexed="10"/>
      <name val="Times New Roman"/>
      <family val="1"/>
      <charset val="204"/>
    </font>
    <font>
      <b/>
      <sz val="14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23"/>
      </left>
      <right style="thin">
        <color indexed="64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wrapText="1"/>
    </xf>
    <xf numFmtId="0" fontId="20" fillId="0" borderId="5" xfId="0" applyFont="1" applyBorder="1"/>
    <xf numFmtId="0" fontId="20" fillId="0" borderId="6" xfId="0" applyFont="1" applyBorder="1"/>
    <xf numFmtId="0" fontId="23" fillId="0" borderId="6" xfId="0" applyFont="1" applyBorder="1"/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10" fillId="0" borderId="7" xfId="0" applyNumberFormat="1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left" wrapText="1"/>
    </xf>
    <xf numFmtId="0" fontId="34" fillId="2" borderId="0" xfId="0" applyFont="1" applyFill="1"/>
    <xf numFmtId="0" fontId="17" fillId="2" borderId="0" xfId="0" applyFont="1" applyFill="1"/>
    <xf numFmtId="0" fontId="34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vertical="center" wrapText="1"/>
    </xf>
    <xf numFmtId="0" fontId="17" fillId="2" borderId="0" xfId="0" applyFont="1" applyFill="1" applyBorder="1"/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6" xfId="0" applyBorder="1"/>
    <xf numFmtId="0" fontId="36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20" fillId="3" borderId="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4" borderId="8" xfId="0" applyNumberForma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4" fontId="1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horizontal="center" vertical="center"/>
    </xf>
    <xf numFmtId="0" fontId="35" fillId="3" borderId="17" xfId="0" applyFont="1" applyFill="1" applyBorder="1" applyAlignment="1">
      <alignment vertical="center" wrapText="1"/>
    </xf>
    <xf numFmtId="3" fontId="0" fillId="4" borderId="11" xfId="0" applyNumberFormat="1" applyFill="1" applyBorder="1" applyAlignment="1" applyProtection="1">
      <alignment horizontal="center" vertical="center"/>
      <protection locked="0"/>
    </xf>
    <xf numFmtId="3" fontId="0" fillId="4" borderId="15" xfId="0" applyNumberFormat="1" applyFill="1" applyBorder="1" applyAlignment="1" applyProtection="1">
      <alignment horizontal="center" vertical="center"/>
      <protection locked="0"/>
    </xf>
    <xf numFmtId="0" fontId="37" fillId="3" borderId="12" xfId="0" applyFont="1" applyFill="1" applyBorder="1" applyAlignment="1">
      <alignment horizontal="center"/>
    </xf>
    <xf numFmtId="3" fontId="37" fillId="3" borderId="14" xfId="0" applyNumberFormat="1" applyFont="1" applyFill="1" applyBorder="1" applyAlignment="1">
      <alignment horizontal="center" vertical="center"/>
    </xf>
    <xf numFmtId="3" fontId="0" fillId="4" borderId="18" xfId="0" applyNumberFormat="1" applyFill="1" applyBorder="1" applyAlignment="1" applyProtection="1">
      <alignment horizontal="center" vertical="center"/>
      <protection locked="0"/>
    </xf>
    <xf numFmtId="3" fontId="37" fillId="3" borderId="19" xfId="0" applyNumberFormat="1" applyFont="1" applyFill="1" applyBorder="1" applyAlignment="1">
      <alignment horizontal="center" vertical="center"/>
    </xf>
    <xf numFmtId="3" fontId="11" fillId="4" borderId="20" xfId="0" applyNumberFormat="1" applyFont="1" applyFill="1" applyBorder="1" applyAlignment="1" applyProtection="1">
      <alignment horizontal="center" vertical="center" wrapText="1"/>
      <protection locked="0"/>
    </xf>
    <xf numFmtId="3" fontId="37" fillId="3" borderId="12" xfId="0" applyNumberFormat="1" applyFont="1" applyFill="1" applyBorder="1" applyAlignment="1">
      <alignment horizontal="center" vertical="center"/>
    </xf>
    <xf numFmtId="3" fontId="37" fillId="3" borderId="13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4" borderId="21" xfId="0" applyFont="1" applyFill="1" applyBorder="1" applyAlignment="1" applyProtection="1">
      <alignment vertical="center" wrapText="1"/>
      <protection locked="0"/>
    </xf>
    <xf numFmtId="4" fontId="11" fillId="4" borderId="20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20" xfId="0" applyNumberFormat="1" applyFill="1" applyBorder="1" applyAlignment="1" applyProtection="1">
      <alignment horizontal="center" vertical="center"/>
      <protection locked="0"/>
    </xf>
    <xf numFmtId="3" fontId="0" fillId="4" borderId="21" xfId="0" applyNumberFormat="1" applyFill="1" applyBorder="1" applyAlignment="1" applyProtection="1">
      <alignment horizontal="center" vertical="center"/>
      <protection locked="0"/>
    </xf>
    <xf numFmtId="3" fontId="0" fillId="4" borderId="22" xfId="0" applyNumberFormat="1" applyFill="1" applyBorder="1" applyAlignment="1" applyProtection="1">
      <alignment horizontal="center" vertical="center"/>
      <protection locked="0"/>
    </xf>
    <xf numFmtId="3" fontId="0" fillId="4" borderId="10" xfId="0" applyNumberForma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7" fillId="0" borderId="0" xfId="0" applyFont="1"/>
    <xf numFmtId="0" fontId="3" fillId="5" borderId="8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5" borderId="8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34" fillId="5" borderId="8" xfId="0" applyFont="1" applyFill="1" applyBorder="1" applyAlignment="1">
      <alignment horizontal="left"/>
    </xf>
    <xf numFmtId="0" fontId="34" fillId="5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39" fillId="5" borderId="8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13" fillId="3" borderId="1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0" fillId="5" borderId="11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30" fillId="5" borderId="9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/>
    </xf>
    <xf numFmtId="0" fontId="39" fillId="5" borderId="9" xfId="0" applyFont="1" applyFill="1" applyBorder="1" applyAlignment="1">
      <alignment horizontal="left" vertical="center"/>
    </xf>
    <xf numFmtId="0" fontId="29" fillId="5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0" fontId="39" fillId="5" borderId="15" xfId="0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/>
    </xf>
    <xf numFmtId="0" fontId="23" fillId="5" borderId="1" xfId="0" applyFont="1" applyFill="1" applyBorder="1"/>
    <xf numFmtId="0" fontId="22" fillId="5" borderId="9" xfId="0" applyFont="1" applyFill="1" applyBorder="1" applyAlignment="1">
      <alignment vertical="top" wrapText="1"/>
    </xf>
    <xf numFmtId="0" fontId="23" fillId="5" borderId="8" xfId="0" applyFont="1" applyFill="1" applyBorder="1"/>
    <xf numFmtId="0" fontId="20" fillId="5" borderId="24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3" fillId="5" borderId="3" xfId="0" applyFont="1" applyFill="1" applyBorder="1"/>
    <xf numFmtId="0" fontId="23" fillId="5" borderId="25" xfId="0" applyFont="1" applyFill="1" applyBorder="1"/>
    <xf numFmtId="0" fontId="23" fillId="5" borderId="26" xfId="0" applyFont="1" applyFill="1" applyBorder="1"/>
    <xf numFmtId="0" fontId="21" fillId="5" borderId="3" xfId="0" applyFont="1" applyFill="1" applyBorder="1" applyAlignment="1">
      <alignment wrapText="1"/>
    </xf>
    <xf numFmtId="4" fontId="1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/>
    </xf>
    <xf numFmtId="0" fontId="23" fillId="5" borderId="30" xfId="0" applyFont="1" applyFill="1" applyBorder="1"/>
    <xf numFmtId="4" fontId="1" fillId="0" borderId="31" xfId="0" applyNumberFormat="1" applyFont="1" applyBorder="1" applyAlignment="1">
      <alignment horizontal="center" vertical="center"/>
    </xf>
    <xf numFmtId="4" fontId="31" fillId="5" borderId="24" xfId="0" applyNumberFormat="1" applyFont="1" applyFill="1" applyBorder="1" applyAlignment="1">
      <alignment horizontal="center"/>
    </xf>
    <xf numFmtId="4" fontId="11" fillId="0" borderId="31" xfId="0" applyNumberFormat="1" applyFont="1" applyBorder="1" applyAlignment="1">
      <alignment horizontal="center" vertical="center"/>
    </xf>
    <xf numFmtId="4" fontId="3" fillId="6" borderId="32" xfId="0" applyNumberFormat="1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4" fontId="3" fillId="6" borderId="33" xfId="0" applyNumberFormat="1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4" fontId="31" fillId="0" borderId="2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31" fillId="5" borderId="24" xfId="0" applyNumberFormat="1" applyFont="1" applyFill="1" applyBorder="1" applyAlignment="1">
      <alignment horizontal="center" vertical="center"/>
    </xf>
    <xf numFmtId="0" fontId="20" fillId="5" borderId="2" xfId="0" applyFont="1" applyFill="1" applyBorder="1"/>
    <xf numFmtId="0" fontId="20" fillId="5" borderId="1" xfId="0" applyFont="1" applyFill="1" applyBorder="1"/>
    <xf numFmtId="0" fontId="3" fillId="6" borderId="19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2" fillId="5" borderId="26" xfId="0" applyFont="1" applyFill="1" applyBorder="1" applyAlignment="1">
      <alignment wrapText="1"/>
    </xf>
    <xf numFmtId="4" fontId="3" fillId="5" borderId="34" xfId="0" applyNumberFormat="1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/>
    </xf>
    <xf numFmtId="4" fontId="3" fillId="5" borderId="26" xfId="0" applyNumberFormat="1" applyFont="1" applyFill="1" applyBorder="1" applyAlignment="1" applyProtection="1">
      <alignment horizontal="center" vertical="center"/>
      <protection locked="0"/>
    </xf>
    <xf numFmtId="4" fontId="3" fillId="5" borderId="4" xfId="0" applyNumberFormat="1" applyFont="1" applyFill="1" applyBorder="1" applyAlignment="1" applyProtection="1">
      <alignment horizontal="center" vertical="center"/>
      <protection locked="0"/>
    </xf>
    <xf numFmtId="4" fontId="31" fillId="5" borderId="37" xfId="0" applyNumberFormat="1" applyFont="1" applyFill="1" applyBorder="1" applyAlignment="1">
      <alignment horizontal="center" vertical="center"/>
    </xf>
    <xf numFmtId="10" fontId="31" fillId="0" borderId="3" xfId="0" applyNumberFormat="1" applyFont="1" applyBorder="1" applyAlignment="1">
      <alignment horizontal="center" vertical="center"/>
    </xf>
    <xf numFmtId="10" fontId="3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6" borderId="19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 applyProtection="1">
      <alignment horizontal="center" vertical="center" wrapText="1"/>
      <protection locked="0"/>
    </xf>
    <xf numFmtId="0" fontId="29" fillId="0" borderId="4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/>
    <xf numFmtId="0" fontId="29" fillId="0" borderId="43" xfId="0" applyFont="1" applyFill="1" applyBorder="1" applyAlignment="1">
      <alignment horizontal="left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45" xfId="0" applyFont="1" applyFill="1" applyBorder="1" applyAlignment="1" applyProtection="1">
      <alignment horizontal="center" vertical="center" wrapText="1"/>
      <protection locked="0"/>
    </xf>
    <xf numFmtId="0" fontId="34" fillId="0" borderId="44" xfId="0" applyFont="1" applyFill="1" applyBorder="1" applyAlignment="1" applyProtection="1">
      <alignment horizontal="center" vertical="center"/>
      <protection locked="0"/>
    </xf>
    <xf numFmtId="0" fontId="34" fillId="0" borderId="45" xfId="0" applyFont="1" applyFill="1" applyBorder="1" applyAlignment="1" applyProtection="1">
      <alignment horizontal="center" vertical="center"/>
      <protection locked="0"/>
    </xf>
    <xf numFmtId="0" fontId="34" fillId="0" borderId="43" xfId="0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29" fillId="0" borderId="46" xfId="0" applyFont="1" applyFill="1" applyBorder="1" applyAlignment="1">
      <alignment horizontal="left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/>
      <protection locked="0"/>
    </xf>
    <xf numFmtId="0" fontId="34" fillId="0" borderId="48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/>
    <xf numFmtId="0" fontId="30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/>
    <xf numFmtId="0" fontId="29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29" fillId="0" borderId="38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horizontal="center" vertical="center"/>
      <protection locked="0"/>
    </xf>
    <xf numFmtId="0" fontId="34" fillId="0" borderId="50" xfId="0" applyFont="1" applyFill="1" applyBorder="1" applyAlignment="1" applyProtection="1">
      <alignment horizontal="center" vertical="center"/>
      <protection locked="0"/>
    </xf>
    <xf numFmtId="0" fontId="34" fillId="0" borderId="5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52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>
      <alignment horizontal="left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34" fillId="0" borderId="54" xfId="0" applyFont="1" applyFill="1" applyBorder="1" applyAlignment="1" applyProtection="1">
      <alignment horizontal="center" vertical="center"/>
      <protection locked="0"/>
    </xf>
    <xf numFmtId="0" fontId="34" fillId="0" borderId="55" xfId="0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center" vertical="center"/>
      <protection locked="0"/>
    </xf>
    <xf numFmtId="0" fontId="34" fillId="0" borderId="8" xfId="0" applyFont="1" applyFill="1" applyBorder="1" applyAlignment="1" applyProtection="1">
      <alignment horizontal="center" vertical="center"/>
      <protection locked="0"/>
    </xf>
    <xf numFmtId="0" fontId="34" fillId="0" borderId="15" xfId="0" applyFont="1" applyFill="1" applyBorder="1" applyAlignment="1" applyProtection="1">
      <alignment horizontal="center" vertical="center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>
      <alignment horizontal="left" vertical="center" wrapText="1"/>
    </xf>
    <xf numFmtId="0" fontId="34" fillId="0" borderId="6" xfId="0" applyFont="1" applyFill="1" applyBorder="1"/>
    <xf numFmtId="0" fontId="17" fillId="0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center" vertical="center" wrapText="1"/>
    </xf>
    <xf numFmtId="0" fontId="0" fillId="7" borderId="0" xfId="0" applyFill="1"/>
    <xf numFmtId="0" fontId="26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7" xfId="0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Fill="1" applyBorder="1" applyAlignment="1">
      <alignment horizontal="center" vertical="center"/>
    </xf>
    <xf numFmtId="4" fontId="1" fillId="0" borderId="59" xfId="0" applyNumberFormat="1" applyFont="1" applyFill="1" applyBorder="1" applyAlignment="1" applyProtection="1">
      <alignment horizontal="center" vertical="center" wrapText="1"/>
      <protection locked="0"/>
    </xf>
    <xf numFmtId="165" fontId="31" fillId="0" borderId="8" xfId="0" applyNumberFormat="1" applyFont="1" applyFill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wrapText="1"/>
      <protection locked="0"/>
    </xf>
    <xf numFmtId="3" fontId="0" fillId="4" borderId="21" xfId="0" applyNumberForma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3" fontId="0" fillId="4" borderId="15" xfId="0" applyNumberFormat="1" applyFill="1" applyBorder="1" applyAlignment="1" applyProtection="1">
      <alignment horizontal="center"/>
      <protection locked="0"/>
    </xf>
    <xf numFmtId="0" fontId="38" fillId="5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60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34" fillId="2" borderId="8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61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62" xfId="0" applyFont="1" applyFill="1" applyBorder="1" applyAlignment="1" applyProtection="1">
      <alignment horizontal="center" vertical="center"/>
      <protection locked="0"/>
    </xf>
    <xf numFmtId="0" fontId="14" fillId="2" borderId="63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38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 wrapText="1"/>
    </xf>
    <xf numFmtId="2" fontId="1" fillId="0" borderId="64" xfId="0" applyNumberFormat="1" applyFont="1" applyFill="1" applyBorder="1" applyAlignment="1">
      <alignment horizontal="center" vertical="center" wrapText="1"/>
    </xf>
    <xf numFmtId="165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165" fontId="31" fillId="0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/>
      <protection locked="0"/>
    </xf>
    <xf numFmtId="4" fontId="11" fillId="0" borderId="27" xfId="0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66" xfId="0" applyNumberFormat="1" applyFont="1" applyFill="1" applyBorder="1" applyAlignment="1" applyProtection="1">
      <alignment horizontal="center"/>
      <protection locked="0"/>
    </xf>
    <xf numFmtId="2" fontId="1" fillId="5" borderId="3" xfId="0" applyNumberFormat="1" applyFont="1" applyFill="1" applyBorder="1"/>
    <xf numFmtId="2" fontId="31" fillId="5" borderId="26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vertical="center"/>
    </xf>
    <xf numFmtId="0" fontId="26" fillId="0" borderId="5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right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/>
    </xf>
    <xf numFmtId="0" fontId="5" fillId="0" borderId="6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/>
    </xf>
    <xf numFmtId="2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38" fillId="5" borderId="9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vertical="center" wrapText="1"/>
    </xf>
    <xf numFmtId="0" fontId="30" fillId="0" borderId="7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horizontal="left" vertical="center" wrapText="1" indent="10"/>
    </xf>
    <xf numFmtId="0" fontId="32" fillId="0" borderId="7" xfId="0" applyFont="1" applyFill="1" applyBorder="1" applyAlignment="1">
      <alignment horizontal="right" vertical="center" wrapText="1"/>
    </xf>
    <xf numFmtId="0" fontId="32" fillId="0" borderId="7" xfId="0" applyFont="1" applyFill="1" applyBorder="1" applyAlignment="1">
      <alignment vertical="center" wrapText="1"/>
    </xf>
    <xf numFmtId="0" fontId="32" fillId="0" borderId="59" xfId="0" applyFont="1" applyFill="1" applyBorder="1" applyAlignment="1">
      <alignment vertical="center" wrapText="1"/>
    </xf>
    <xf numFmtId="166" fontId="11" fillId="4" borderId="20" xfId="0" applyNumberFormat="1" applyFont="1" applyFill="1" applyBorder="1" applyAlignment="1" applyProtection="1">
      <alignment horizontal="center" vertical="center" wrapText="1"/>
      <protection locked="0"/>
    </xf>
    <xf numFmtId="166" fontId="11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2" xfId="0" applyNumberFormat="1" applyFont="1" applyFill="1" applyBorder="1" applyAlignment="1">
      <alignment horizontal="center" vertical="center" wrapText="1"/>
    </xf>
    <xf numFmtId="166" fontId="3" fillId="3" borderId="13" xfId="0" applyNumberFormat="1" applyFont="1" applyFill="1" applyBorder="1" applyAlignment="1">
      <alignment horizontal="center" vertical="center" wrapText="1"/>
    </xf>
    <xf numFmtId="166" fontId="3" fillId="3" borderId="14" xfId="0" applyNumberFormat="1" applyFont="1" applyFill="1" applyBorder="1" applyAlignment="1">
      <alignment horizontal="center" vertical="center" wrapText="1"/>
    </xf>
    <xf numFmtId="166" fontId="11" fillId="4" borderId="10" xfId="0" applyNumberFormat="1" applyFont="1" applyFill="1" applyBorder="1" applyAlignment="1" applyProtection="1">
      <alignment horizontal="center" vertical="center" wrapText="1"/>
      <protection locked="0"/>
    </xf>
    <xf numFmtId="166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166" fontId="11" fillId="4" borderId="8" xfId="0" applyNumberFormat="1" applyFont="1" applyFill="1" applyBorder="1" applyAlignment="1" applyProtection="1">
      <alignment horizontal="center" vertical="center" wrapText="1"/>
      <protection locked="0"/>
    </xf>
    <xf numFmtId="166" fontId="1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vertical="center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5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72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29" fillId="3" borderId="73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3" borderId="73" xfId="0" applyFont="1" applyFill="1" applyBorder="1" applyAlignment="1">
      <alignment horizontal="center" vertical="center" wrapText="1"/>
    </xf>
    <xf numFmtId="0" fontId="20" fillId="3" borderId="78" xfId="0" applyFon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79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3" borderId="72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80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0" fillId="3" borderId="55" xfId="0" applyFill="1" applyBorder="1" applyAlignment="1"/>
    <xf numFmtId="0" fontId="21" fillId="5" borderId="4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left"/>
    </xf>
    <xf numFmtId="0" fontId="0" fillId="5" borderId="0" xfId="0" applyFill="1" applyBorder="1" applyAlignment="1"/>
    <xf numFmtId="0" fontId="21" fillId="3" borderId="9" xfId="0" applyFont="1" applyFill="1" applyBorder="1" applyAlignment="1">
      <alignment horizontal="center" vertical="justify" wrapText="1"/>
    </xf>
    <xf numFmtId="0" fontId="21" fillId="3" borderId="71" xfId="0" applyFont="1" applyFill="1" applyBorder="1" applyAlignment="1">
      <alignment horizontal="center" vertical="justify" wrapText="1"/>
    </xf>
    <xf numFmtId="0" fontId="21" fillId="3" borderId="6" xfId="0" applyFont="1" applyFill="1" applyBorder="1" applyAlignment="1">
      <alignment horizontal="center" vertical="justify" wrapText="1"/>
    </xf>
    <xf numFmtId="0" fontId="21" fillId="3" borderId="29" xfId="0" applyFont="1" applyFill="1" applyBorder="1" applyAlignment="1">
      <alignment horizontal="center" vertical="justify" wrapText="1"/>
    </xf>
    <xf numFmtId="0" fontId="40" fillId="0" borderId="62" xfId="0" applyFont="1" applyBorder="1" applyAlignment="1">
      <alignment vertical="center" wrapText="1"/>
    </xf>
    <xf numFmtId="0" fontId="20" fillId="0" borderId="4" xfId="0" applyFont="1" applyFill="1" applyBorder="1"/>
    <xf numFmtId="0" fontId="20" fillId="0" borderId="0" xfId="0" applyFont="1" applyFill="1" applyBorder="1"/>
    <xf numFmtId="0" fontId="21" fillId="3" borderId="74" xfId="0" applyFont="1" applyFill="1" applyBorder="1" applyAlignment="1">
      <alignment horizontal="center" vertical="center" wrapText="1"/>
    </xf>
    <xf numFmtId="0" fontId="21" fillId="3" borderId="75" xfId="0" applyFont="1" applyFill="1" applyBorder="1" applyAlignment="1">
      <alignment horizontal="center" vertical="center" wrapText="1"/>
    </xf>
    <xf numFmtId="0" fontId="21" fillId="3" borderId="76" xfId="0" applyFont="1" applyFill="1" applyBorder="1" applyAlignment="1">
      <alignment horizontal="center" vertical="center" wrapText="1"/>
    </xf>
    <xf numFmtId="0" fontId="21" fillId="3" borderId="77" xfId="0" applyFont="1" applyFill="1" applyBorder="1" applyAlignment="1">
      <alignment horizontal="center" wrapText="1"/>
    </xf>
    <xf numFmtId="0" fontId="21" fillId="3" borderId="62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71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/>
    </xf>
    <xf numFmtId="0" fontId="29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wrapText="1"/>
      <protection locked="0"/>
    </xf>
    <xf numFmtId="0" fontId="29" fillId="0" borderId="86" xfId="0" applyFont="1" applyFill="1" applyBorder="1" applyAlignment="1">
      <alignment horizontal="center" vertical="center" wrapText="1"/>
    </xf>
    <xf numFmtId="0" fontId="29" fillId="0" borderId="82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0" borderId="83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0" fontId="34" fillId="0" borderId="90" xfId="0" applyFont="1" applyFill="1" applyBorder="1" applyAlignment="1">
      <alignment horizontal="center" vertical="center" wrapText="1"/>
    </xf>
    <xf numFmtId="0" fontId="34" fillId="0" borderId="91" xfId="0" applyFont="1" applyFill="1" applyBorder="1" applyAlignment="1">
      <alignment horizontal="center" vertical="center" wrapText="1"/>
    </xf>
    <xf numFmtId="0" fontId="34" fillId="0" borderId="94" xfId="0" applyFont="1" applyFill="1" applyBorder="1" applyAlignment="1">
      <alignment horizontal="center" vertical="center" wrapText="1"/>
    </xf>
    <xf numFmtId="0" fontId="34" fillId="0" borderId="95" xfId="0" applyFont="1" applyFill="1" applyBorder="1" applyAlignment="1">
      <alignment horizontal="center" vertical="center" wrapText="1"/>
    </xf>
    <xf numFmtId="0" fontId="34" fillId="0" borderId="96" xfId="0" applyFont="1" applyFill="1" applyBorder="1" applyAlignment="1">
      <alignment horizontal="center" vertical="center" wrapText="1"/>
    </xf>
    <xf numFmtId="0" fontId="29" fillId="0" borderId="95" xfId="0" applyFont="1" applyFill="1" applyBorder="1" applyAlignment="1">
      <alignment horizontal="center" vertical="center" wrapText="1"/>
    </xf>
    <xf numFmtId="0" fontId="29" fillId="0" borderId="96" xfId="0" applyFont="1" applyFill="1" applyBorder="1" applyAlignment="1">
      <alignment horizontal="center" vertical="center" wrapText="1"/>
    </xf>
    <xf numFmtId="0" fontId="29" fillId="0" borderId="97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29" fillId="0" borderId="87" xfId="0" applyFont="1" applyFill="1" applyBorder="1" applyAlignment="1">
      <alignment horizontal="center" vertical="center" wrapText="1"/>
    </xf>
    <xf numFmtId="0" fontId="29" fillId="0" borderId="88" xfId="0" applyFont="1" applyFill="1" applyBorder="1" applyAlignment="1">
      <alignment horizontal="center" vertical="center" wrapText="1"/>
    </xf>
    <xf numFmtId="0" fontId="17" fillId="2" borderId="89" xfId="0" applyFont="1" applyFill="1" applyBorder="1" applyAlignment="1">
      <alignment horizontal="center" vertical="top" wrapText="1"/>
    </xf>
    <xf numFmtId="0" fontId="29" fillId="0" borderId="90" xfId="0" applyFont="1" applyFill="1" applyBorder="1" applyAlignment="1">
      <alignment horizontal="center" vertical="center" wrapText="1"/>
    </xf>
    <xf numFmtId="0" fontId="29" fillId="0" borderId="91" xfId="0" applyFont="1" applyFill="1" applyBorder="1" applyAlignment="1">
      <alignment horizontal="center" vertical="center" wrapText="1"/>
    </xf>
    <xf numFmtId="0" fontId="29" fillId="3" borderId="92" xfId="0" applyFont="1" applyFill="1" applyBorder="1" applyAlignment="1">
      <alignment horizontal="center" vertical="center" wrapText="1"/>
    </xf>
    <xf numFmtId="0" fontId="29" fillId="3" borderId="9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92" xfId="0" applyFont="1" applyFill="1" applyBorder="1" applyAlignment="1">
      <alignment horizontal="center" vertical="center" wrapText="1"/>
    </xf>
    <xf numFmtId="0" fontId="29" fillId="0" borderId="93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center" vertical="center" wrapText="1"/>
    </xf>
    <xf numFmtId="0" fontId="29" fillId="0" borderId="78" xfId="0" applyFont="1" applyFill="1" applyBorder="1" applyAlignment="1">
      <alignment horizontal="center" vertical="center" wrapText="1"/>
    </xf>
    <xf numFmtId="0" fontId="29" fillId="0" borderId="79" xfId="0" applyFont="1" applyFill="1" applyBorder="1" applyAlignment="1">
      <alignment horizontal="center" vertical="center" wrapText="1"/>
    </xf>
    <xf numFmtId="0" fontId="29" fillId="0" borderId="84" xfId="0" applyFont="1" applyFill="1" applyBorder="1" applyAlignment="1">
      <alignment horizontal="center" vertical="center" wrapText="1"/>
    </xf>
    <xf numFmtId="0" fontId="29" fillId="0" borderId="8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4" fillId="0" borderId="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85" xfId="0" applyFont="1" applyFill="1" applyBorder="1" applyAlignment="1">
      <alignment horizontal="center" vertical="center" wrapText="1"/>
    </xf>
    <xf numFmtId="0" fontId="29" fillId="0" borderId="81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/>
    <xf numFmtId="0" fontId="34" fillId="0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09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0" fontId="11" fillId="3" borderId="85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 wrapText="1"/>
    </xf>
    <xf numFmtId="0" fontId="0" fillId="4" borderId="110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12" xfId="0" applyFill="1" applyBorder="1" applyAlignment="1" applyProtection="1">
      <alignment horizontal="center"/>
      <protection locked="0"/>
    </xf>
    <xf numFmtId="0" fontId="11" fillId="3" borderId="53" xfId="0" applyFont="1" applyFill="1" applyBorder="1" applyAlignment="1">
      <alignment horizontal="center" vertical="center" wrapText="1"/>
    </xf>
    <xf numFmtId="0" fontId="11" fillId="3" borderId="9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3" borderId="100" xfId="0" applyFont="1" applyFill="1" applyBorder="1" applyAlignment="1">
      <alignment horizontal="center" vertical="center" wrapText="1"/>
    </xf>
    <xf numFmtId="0" fontId="11" fillId="3" borderId="102" xfId="0" applyFont="1" applyFill="1" applyBorder="1" applyAlignment="1">
      <alignment horizontal="center" vertical="center" wrapText="1"/>
    </xf>
    <xf numFmtId="0" fontId="11" fillId="3" borderId="103" xfId="0" applyFont="1" applyFill="1" applyBorder="1" applyAlignment="1">
      <alignment horizontal="center" vertical="center" wrapText="1"/>
    </xf>
    <xf numFmtId="0" fontId="11" fillId="3" borderId="104" xfId="0" applyFont="1" applyFill="1" applyBorder="1" applyAlignment="1">
      <alignment horizontal="center" vertical="center" wrapText="1"/>
    </xf>
    <xf numFmtId="0" fontId="11" fillId="3" borderId="106" xfId="0" applyFont="1" applyFill="1" applyBorder="1" applyAlignment="1">
      <alignment horizontal="center" vertical="center" wrapText="1"/>
    </xf>
    <xf numFmtId="0" fontId="11" fillId="3" borderId="94" xfId="0" applyFont="1" applyFill="1" applyBorder="1" applyAlignment="1">
      <alignment horizontal="center" vertical="center" wrapText="1"/>
    </xf>
    <xf numFmtId="0" fontId="11" fillId="3" borderId="9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3" borderId="10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07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10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3" borderId="105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1" fillId="3" borderId="8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  <pageSetUpPr fitToPage="1"/>
  </sheetPr>
  <dimension ref="A1:N165"/>
  <sheetViews>
    <sheetView view="pageBreakPreview" topLeftCell="A127" zoomScale="75" zoomScaleNormal="75" workbookViewId="0">
      <selection activeCell="I168" sqref="I168"/>
    </sheetView>
  </sheetViews>
  <sheetFormatPr defaultRowHeight="12.75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9" width="14.7109375" bestFit="1" customWidth="1"/>
  </cols>
  <sheetData>
    <row r="1" spans="1:9" ht="18" customHeight="1">
      <c r="A1" s="401"/>
      <c r="B1" s="401"/>
      <c r="C1" s="401"/>
      <c r="D1" s="401"/>
      <c r="E1" s="401"/>
      <c r="F1" s="401"/>
      <c r="H1" s="399"/>
      <c r="I1" s="399"/>
    </row>
    <row r="2" spans="1:9" ht="39" customHeight="1">
      <c r="A2" s="45"/>
      <c r="B2" s="45"/>
      <c r="C2" s="45"/>
      <c r="D2" s="45"/>
      <c r="E2" s="45"/>
      <c r="F2" s="45"/>
      <c r="H2" s="400" t="s">
        <v>81</v>
      </c>
      <c r="I2" s="400"/>
    </row>
    <row r="3" spans="1:9" ht="2.25" customHeight="1">
      <c r="A3" s="1"/>
      <c r="B3" s="2"/>
      <c r="C3" s="1"/>
      <c r="D3" s="1"/>
      <c r="E3" s="23"/>
      <c r="F3" s="23"/>
      <c r="G3" s="23"/>
    </row>
    <row r="4" spans="1:9" ht="51" customHeight="1">
      <c r="A4" s="402" t="s">
        <v>60</v>
      </c>
      <c r="B4" s="402"/>
      <c r="C4" s="402"/>
      <c r="D4" s="402"/>
      <c r="E4" s="402"/>
      <c r="F4" s="402"/>
      <c r="G4" s="402"/>
      <c r="H4" s="402"/>
      <c r="I4" s="402"/>
    </row>
    <row r="5" spans="1:9" ht="2.25" customHeight="1">
      <c r="A5" s="236"/>
      <c r="B5" s="236"/>
      <c r="C5" s="236"/>
      <c r="D5" s="236"/>
      <c r="E5" s="236"/>
      <c r="F5" s="236"/>
      <c r="G5" s="236"/>
      <c r="H5" s="237"/>
      <c r="I5" s="237"/>
    </row>
    <row r="6" spans="1:9" ht="21" customHeight="1">
      <c r="A6" s="386" t="s">
        <v>104</v>
      </c>
      <c r="B6" s="393" t="s">
        <v>105</v>
      </c>
      <c r="C6" s="386" t="s">
        <v>286</v>
      </c>
      <c r="D6" s="386" t="s">
        <v>78</v>
      </c>
      <c r="E6" s="386" t="s">
        <v>79</v>
      </c>
      <c r="F6" s="389" t="s">
        <v>155</v>
      </c>
      <c r="G6" s="390"/>
      <c r="H6" s="390"/>
      <c r="I6" s="396"/>
    </row>
    <row r="7" spans="1:9" ht="33" customHeight="1">
      <c r="A7" s="387"/>
      <c r="B7" s="394"/>
      <c r="C7" s="387"/>
      <c r="D7" s="387"/>
      <c r="E7" s="387"/>
      <c r="F7" s="389" t="s">
        <v>283</v>
      </c>
      <c r="G7" s="390"/>
      <c r="H7" s="391" t="s">
        <v>287</v>
      </c>
      <c r="I7" s="391" t="s">
        <v>80</v>
      </c>
    </row>
    <row r="8" spans="1:9" ht="22.9" customHeight="1">
      <c r="A8" s="388"/>
      <c r="B8" s="395"/>
      <c r="C8" s="388"/>
      <c r="D8" s="388"/>
      <c r="E8" s="388"/>
      <c r="F8" s="315" t="s">
        <v>148</v>
      </c>
      <c r="G8" s="314" t="s">
        <v>102</v>
      </c>
      <c r="H8" s="392"/>
      <c r="I8" s="392"/>
    </row>
    <row r="9" spans="1:9" ht="18.75">
      <c r="A9" s="397" t="s">
        <v>106</v>
      </c>
      <c r="B9" s="398"/>
      <c r="C9" s="398"/>
      <c r="D9" s="398"/>
      <c r="E9" s="398"/>
      <c r="F9" s="398"/>
      <c r="G9" s="398"/>
      <c r="H9" s="398"/>
      <c r="I9" s="398"/>
    </row>
    <row r="10" spans="1:9" ht="39">
      <c r="A10" s="316" t="s">
        <v>173</v>
      </c>
      <c r="B10" s="253" t="s">
        <v>107</v>
      </c>
      <c r="C10" s="264">
        <f>C12+C16+C17+C18+C19+C20+C21+C22+C23+C24</f>
        <v>341</v>
      </c>
      <c r="D10" s="264">
        <f t="shared" ref="D10:I10" si="0">D12+D16+D17+D18+D19+D20+D21+D22+D23+D24+D25</f>
        <v>374.57499999999999</v>
      </c>
      <c r="E10" s="264">
        <f t="shared" si="0"/>
        <v>383.06100000000004</v>
      </c>
      <c r="F10" s="264">
        <f t="shared" si="0"/>
        <v>399.54399999999998</v>
      </c>
      <c r="G10" s="264">
        <f t="shared" si="0"/>
        <v>409.18700000000001</v>
      </c>
      <c r="H10" s="264">
        <f t="shared" si="0"/>
        <v>416.12599999999998</v>
      </c>
      <c r="I10" s="264">
        <f t="shared" si="0"/>
        <v>432.14400000000001</v>
      </c>
    </row>
    <row r="11" spans="1:9" ht="18.75">
      <c r="A11" s="317" t="s">
        <v>108</v>
      </c>
      <c r="B11" s="254"/>
      <c r="C11" s="242"/>
      <c r="D11" s="242"/>
      <c r="E11" s="242"/>
      <c r="F11" s="242"/>
      <c r="G11" s="242"/>
      <c r="H11" s="242"/>
      <c r="I11" s="242"/>
    </row>
    <row r="12" spans="1:9" ht="37.5">
      <c r="A12" s="318" t="s">
        <v>49</v>
      </c>
      <c r="B12" s="239" t="s">
        <v>107</v>
      </c>
      <c r="C12" s="243">
        <f t="shared" ref="C12:I12" si="1">C13+C14+C15</f>
        <v>44.9</v>
      </c>
      <c r="D12" s="243">
        <f t="shared" si="1"/>
        <v>109.121</v>
      </c>
      <c r="E12" s="243">
        <f t="shared" si="1"/>
        <v>110.661</v>
      </c>
      <c r="F12" s="243">
        <f t="shared" si="1"/>
        <v>113.714</v>
      </c>
      <c r="G12" s="243">
        <f t="shared" si="1"/>
        <v>115.1</v>
      </c>
      <c r="H12" s="243">
        <f t="shared" si="1"/>
        <v>117.059</v>
      </c>
      <c r="I12" s="243">
        <f t="shared" si="1"/>
        <v>120.672</v>
      </c>
    </row>
    <row r="13" spans="1:9" ht="37.5">
      <c r="A13" s="318" t="s">
        <v>289</v>
      </c>
      <c r="B13" s="239" t="s">
        <v>107</v>
      </c>
      <c r="C13" s="243">
        <v>44.9</v>
      </c>
      <c r="D13" s="243">
        <v>42.286000000000001</v>
      </c>
      <c r="E13" s="243">
        <v>37.811</v>
      </c>
      <c r="F13" s="243">
        <v>38.46</v>
      </c>
      <c r="G13" s="243">
        <v>39.1</v>
      </c>
      <c r="H13" s="243">
        <v>39.622999999999998</v>
      </c>
      <c r="I13" s="243">
        <v>40.912999999999997</v>
      </c>
    </row>
    <row r="14" spans="1:9" ht="18.75">
      <c r="A14" s="319" t="s">
        <v>290</v>
      </c>
      <c r="B14" s="239" t="s">
        <v>107</v>
      </c>
      <c r="C14" s="243">
        <v>0</v>
      </c>
      <c r="D14" s="243">
        <v>66.834999999999994</v>
      </c>
      <c r="E14" s="243">
        <v>72.849999999999994</v>
      </c>
      <c r="F14" s="243">
        <v>75.254000000000005</v>
      </c>
      <c r="G14" s="243">
        <v>76</v>
      </c>
      <c r="H14" s="243">
        <v>77.436000000000007</v>
      </c>
      <c r="I14" s="243">
        <v>79.759</v>
      </c>
    </row>
    <row r="15" spans="1:9" ht="18.75">
      <c r="A15" s="319" t="s">
        <v>291</v>
      </c>
      <c r="B15" s="239" t="s">
        <v>107</v>
      </c>
      <c r="C15" s="243">
        <v>0</v>
      </c>
      <c r="D15" s="243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</row>
    <row r="16" spans="1:9" ht="18.75">
      <c r="A16" s="319" t="s">
        <v>136</v>
      </c>
      <c r="B16" s="239" t="s">
        <v>107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</row>
    <row r="17" spans="1:9" ht="18.75">
      <c r="A17" s="319" t="s">
        <v>137</v>
      </c>
      <c r="B17" s="239" t="s">
        <v>107</v>
      </c>
      <c r="C17" s="243">
        <v>85.6</v>
      </c>
      <c r="D17" s="243">
        <v>43.015000000000001</v>
      </c>
      <c r="E17" s="243">
        <v>41.6</v>
      </c>
      <c r="F17" s="243">
        <v>43.68</v>
      </c>
      <c r="G17" s="243">
        <v>44.216999999999999</v>
      </c>
      <c r="H17" s="243">
        <v>45.689</v>
      </c>
      <c r="I17" s="243">
        <v>47.654000000000003</v>
      </c>
    </row>
    <row r="18" spans="1:9" ht="40.5" customHeight="1">
      <c r="A18" s="318" t="s">
        <v>292</v>
      </c>
      <c r="B18" s="239" t="s">
        <v>107</v>
      </c>
      <c r="C18" s="243">
        <v>0</v>
      </c>
      <c r="D18" s="243">
        <v>0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</row>
    <row r="19" spans="1:9" ht="37.5" customHeight="1">
      <c r="A19" s="318" t="s">
        <v>293</v>
      </c>
      <c r="B19" s="239" t="s">
        <v>107</v>
      </c>
      <c r="C19" s="243">
        <v>7.9</v>
      </c>
      <c r="D19" s="243">
        <v>10.076000000000001</v>
      </c>
      <c r="E19" s="243">
        <v>5.1319999999999997</v>
      </c>
      <c r="F19" s="243">
        <v>5.3369999999999997</v>
      </c>
      <c r="G19" s="243">
        <v>5.57</v>
      </c>
      <c r="H19" s="243">
        <v>5.7169999999999996</v>
      </c>
      <c r="I19" s="243">
        <v>5.9459999999999997</v>
      </c>
    </row>
    <row r="20" spans="1:9" ht="18.75">
      <c r="A20" s="319" t="s">
        <v>113</v>
      </c>
      <c r="B20" s="239" t="s">
        <v>107</v>
      </c>
      <c r="C20" s="243">
        <v>173.9</v>
      </c>
      <c r="D20" s="243">
        <v>190.065</v>
      </c>
      <c r="E20" s="243">
        <v>199.56800000000001</v>
      </c>
      <c r="F20" s="243">
        <v>209.34700000000001</v>
      </c>
      <c r="G20" s="243">
        <v>216.3</v>
      </c>
      <c r="H20" s="243">
        <v>219.39599999999999</v>
      </c>
      <c r="I20" s="243">
        <v>229.26900000000001</v>
      </c>
    </row>
    <row r="21" spans="1:9" ht="37.5">
      <c r="A21" s="318" t="s">
        <v>294</v>
      </c>
      <c r="B21" s="239" t="s">
        <v>107</v>
      </c>
      <c r="C21" s="243">
        <v>28.7</v>
      </c>
      <c r="D21" s="243">
        <v>22.297999999999998</v>
      </c>
      <c r="E21" s="243">
        <v>26.1</v>
      </c>
      <c r="F21" s="243">
        <v>27.466000000000001</v>
      </c>
      <c r="G21" s="243">
        <v>28</v>
      </c>
      <c r="H21" s="243">
        <v>28.265000000000001</v>
      </c>
      <c r="I21" s="243">
        <v>28.603000000000002</v>
      </c>
    </row>
    <row r="22" spans="1:9" ht="18.75">
      <c r="A22" s="319" t="s">
        <v>323</v>
      </c>
      <c r="B22" s="239" t="s">
        <v>107</v>
      </c>
      <c r="C22" s="243">
        <v>0</v>
      </c>
      <c r="D22" s="243">
        <v>0</v>
      </c>
      <c r="E22" s="243">
        <v>0</v>
      </c>
      <c r="F22" s="243">
        <v>0</v>
      </c>
      <c r="G22" s="243">
        <v>0</v>
      </c>
      <c r="H22" s="243">
        <v>0</v>
      </c>
      <c r="I22" s="243">
        <v>0</v>
      </c>
    </row>
    <row r="23" spans="1:9" ht="18.75">
      <c r="A23" s="319" t="s">
        <v>324</v>
      </c>
      <c r="B23" s="239" t="s">
        <v>107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</row>
    <row r="24" spans="1:9" ht="18.75">
      <c r="A24" s="319" t="s">
        <v>142</v>
      </c>
      <c r="B24" s="239" t="s">
        <v>107</v>
      </c>
      <c r="C24" s="243">
        <v>0</v>
      </c>
      <c r="D24" s="243">
        <v>0</v>
      </c>
      <c r="E24" s="243">
        <v>0</v>
      </c>
      <c r="F24" s="243">
        <v>0</v>
      </c>
      <c r="G24" s="243">
        <v>0</v>
      </c>
      <c r="H24" s="243">
        <v>0</v>
      </c>
      <c r="I24" s="243">
        <v>0</v>
      </c>
    </row>
    <row r="25" spans="1:9" ht="58.5">
      <c r="A25" s="316" t="s">
        <v>174</v>
      </c>
      <c r="B25" s="239" t="s">
        <v>107</v>
      </c>
      <c r="C25" s="243"/>
      <c r="D25" s="243"/>
      <c r="E25" s="243"/>
      <c r="F25" s="243"/>
      <c r="G25" s="243"/>
      <c r="H25" s="243"/>
      <c r="I25" s="243"/>
    </row>
    <row r="26" spans="1:9" ht="44.25" customHeight="1">
      <c r="A26" s="320" t="s">
        <v>229</v>
      </c>
      <c r="B26" s="255" t="s">
        <v>107</v>
      </c>
      <c r="C26" s="257">
        <v>49.88</v>
      </c>
      <c r="D26" s="257">
        <v>47.576999999999998</v>
      </c>
      <c r="E26" s="257">
        <v>49.353999999999999</v>
      </c>
      <c r="F26" s="257">
        <v>50.491</v>
      </c>
      <c r="G26" s="257">
        <v>52</v>
      </c>
      <c r="H26" s="257">
        <v>53.390999999999998</v>
      </c>
      <c r="I26" s="257">
        <v>55.384</v>
      </c>
    </row>
    <row r="27" spans="1:9" ht="15.75" customHeight="1">
      <c r="A27" s="383" t="s">
        <v>111</v>
      </c>
      <c r="B27" s="384"/>
      <c r="C27" s="384"/>
      <c r="D27" s="384"/>
      <c r="E27" s="384"/>
      <c r="F27" s="384"/>
      <c r="G27" s="384"/>
      <c r="H27" s="384"/>
      <c r="I27" s="385"/>
    </row>
    <row r="28" spans="1:9" ht="15" customHeight="1">
      <c r="A28" s="333" t="s">
        <v>157</v>
      </c>
      <c r="B28" s="251"/>
      <c r="C28" s="267"/>
      <c r="D28" s="267"/>
      <c r="E28" s="267"/>
      <c r="F28" s="267"/>
      <c r="G28" s="267"/>
      <c r="H28" s="267"/>
      <c r="I28" s="267"/>
    </row>
    <row r="29" spans="1:9" ht="41.25" customHeight="1">
      <c r="A29" s="334" t="s">
        <v>93</v>
      </c>
      <c r="B29" s="239" t="s">
        <v>107</v>
      </c>
      <c r="C29" s="240">
        <f>C33+C36+C39+C42</f>
        <v>93.47399999999999</v>
      </c>
      <c r="D29" s="240">
        <f t="shared" ref="D29:I29" si="2">D33+D36+D39+D42</f>
        <v>53.076000000000001</v>
      </c>
      <c r="E29" s="240">
        <f t="shared" si="2"/>
        <v>46.731999999999999</v>
      </c>
      <c r="F29" s="240">
        <f t="shared" si="2"/>
        <v>49.016999999999996</v>
      </c>
      <c r="G29" s="240">
        <f t="shared" si="2"/>
        <v>50.512</v>
      </c>
      <c r="H29" s="240">
        <f t="shared" si="2"/>
        <v>51.405999999999999</v>
      </c>
      <c r="I29" s="240">
        <f t="shared" si="2"/>
        <v>53.6</v>
      </c>
    </row>
    <row r="30" spans="1:9" ht="18.75">
      <c r="A30" s="334" t="s">
        <v>159</v>
      </c>
      <c r="B30" s="252" t="s">
        <v>109</v>
      </c>
      <c r="C30" s="268">
        <v>88.8</v>
      </c>
      <c r="D30" s="268">
        <v>80.34</v>
      </c>
      <c r="E30" s="268">
        <v>101.63</v>
      </c>
      <c r="F30" s="268">
        <v>115.17</v>
      </c>
      <c r="G30" s="268">
        <v>115.17</v>
      </c>
      <c r="H30" s="268">
        <v>117.91</v>
      </c>
      <c r="I30" s="268">
        <v>102.05</v>
      </c>
    </row>
    <row r="31" spans="1:9" ht="18.75">
      <c r="A31" s="335" t="s">
        <v>124</v>
      </c>
      <c r="B31" s="239"/>
      <c r="C31" s="265"/>
      <c r="D31" s="266"/>
      <c r="E31" s="266"/>
      <c r="F31" s="266"/>
      <c r="G31" s="266"/>
      <c r="H31" s="266"/>
      <c r="I31" s="266"/>
    </row>
    <row r="32" spans="1:9" s="24" customFormat="1" ht="18.75">
      <c r="A32" s="238" t="s">
        <v>295</v>
      </c>
      <c r="B32" s="239"/>
      <c r="C32" s="240"/>
      <c r="D32" s="240"/>
      <c r="E32" s="240"/>
      <c r="F32" s="240"/>
      <c r="G32" s="240"/>
      <c r="H32" s="240"/>
      <c r="I32" s="240"/>
    </row>
    <row r="33" spans="1:9" s="24" customFormat="1" ht="37.5">
      <c r="A33" s="38" t="s">
        <v>296</v>
      </c>
      <c r="B33" s="239" t="s">
        <v>107</v>
      </c>
      <c r="C33" s="241">
        <v>0</v>
      </c>
      <c r="D33" s="241">
        <v>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</row>
    <row r="34" spans="1:9" s="24" customFormat="1" ht="18.75">
      <c r="A34" s="38" t="s">
        <v>99</v>
      </c>
      <c r="B34" s="239" t="s">
        <v>109</v>
      </c>
      <c r="C34" s="241">
        <v>0</v>
      </c>
      <c r="D34" s="241">
        <v>0</v>
      </c>
      <c r="E34" s="241">
        <v>0</v>
      </c>
      <c r="F34" s="241">
        <v>0</v>
      </c>
      <c r="G34" s="241">
        <v>0</v>
      </c>
      <c r="H34" s="241">
        <v>0</v>
      </c>
      <c r="I34" s="241">
        <v>0</v>
      </c>
    </row>
    <row r="35" spans="1:9" ht="18.75">
      <c r="A35" s="238" t="s">
        <v>297</v>
      </c>
      <c r="B35" s="239"/>
      <c r="C35" s="240"/>
      <c r="D35" s="240"/>
      <c r="E35" s="240"/>
      <c r="F35" s="240"/>
      <c r="G35" s="240"/>
      <c r="H35" s="240"/>
      <c r="I35" s="240"/>
    </row>
    <row r="36" spans="1:9" ht="37.5">
      <c r="A36" s="38" t="s">
        <v>296</v>
      </c>
      <c r="B36" s="239" t="s">
        <v>107</v>
      </c>
      <c r="C36" s="241">
        <v>85.6</v>
      </c>
      <c r="D36" s="241">
        <v>43</v>
      </c>
      <c r="E36" s="241">
        <v>41.6</v>
      </c>
      <c r="F36" s="241">
        <v>43.68</v>
      </c>
      <c r="G36" s="241">
        <v>45</v>
      </c>
      <c r="H36" s="241">
        <v>45.689</v>
      </c>
      <c r="I36" s="241">
        <v>47.654000000000003</v>
      </c>
    </row>
    <row r="37" spans="1:9" ht="18.75">
      <c r="A37" s="38" t="s">
        <v>99</v>
      </c>
      <c r="B37" s="239" t="s">
        <v>109</v>
      </c>
      <c r="C37" s="241">
        <v>90.2</v>
      </c>
      <c r="D37" s="241">
        <v>77.849999999999994</v>
      </c>
      <c r="E37" s="241">
        <v>102.72</v>
      </c>
      <c r="F37" s="241">
        <v>116.04</v>
      </c>
      <c r="G37" s="241">
        <v>119.62</v>
      </c>
      <c r="H37" s="241">
        <v>119.62</v>
      </c>
      <c r="I37" s="241">
        <v>102.08</v>
      </c>
    </row>
    <row r="38" spans="1:9" ht="37.5">
      <c r="A38" s="336" t="s">
        <v>298</v>
      </c>
      <c r="B38" s="239"/>
      <c r="C38" s="240"/>
      <c r="D38" s="240"/>
      <c r="E38" s="240"/>
      <c r="F38" s="321"/>
      <c r="G38" s="240"/>
      <c r="H38" s="321"/>
      <c r="I38" s="240"/>
    </row>
    <row r="39" spans="1:9" ht="37.5">
      <c r="A39" s="38" t="s">
        <v>299</v>
      </c>
      <c r="B39" s="239" t="s">
        <v>107</v>
      </c>
      <c r="C39" s="241">
        <v>0</v>
      </c>
      <c r="D39" s="241">
        <v>0</v>
      </c>
      <c r="E39" s="241">
        <v>0</v>
      </c>
      <c r="F39" s="323">
        <v>0</v>
      </c>
      <c r="G39" s="241">
        <v>0</v>
      </c>
      <c r="H39" s="323">
        <v>0</v>
      </c>
      <c r="I39" s="241">
        <v>0</v>
      </c>
    </row>
    <row r="40" spans="1:9" ht="18.75">
      <c r="A40" s="38" t="s">
        <v>99</v>
      </c>
      <c r="B40" s="239" t="s">
        <v>109</v>
      </c>
      <c r="C40" s="241">
        <v>0</v>
      </c>
      <c r="D40" s="241">
        <v>0</v>
      </c>
      <c r="E40" s="241">
        <v>0</v>
      </c>
      <c r="F40" s="323">
        <v>0</v>
      </c>
      <c r="G40" s="241">
        <v>0</v>
      </c>
      <c r="H40" s="323">
        <v>0</v>
      </c>
      <c r="I40" s="241">
        <v>0</v>
      </c>
    </row>
    <row r="41" spans="1:9" ht="56.25">
      <c r="A41" s="336" t="s">
        <v>300</v>
      </c>
      <c r="B41" s="239"/>
      <c r="C41" s="240"/>
      <c r="D41" s="240"/>
      <c r="E41" s="240"/>
      <c r="F41" s="321"/>
      <c r="G41" s="240"/>
      <c r="H41" s="321"/>
      <c r="I41" s="240"/>
    </row>
    <row r="42" spans="1:9" ht="37.5">
      <c r="A42" s="38" t="s">
        <v>299</v>
      </c>
      <c r="B42" s="239" t="s">
        <v>107</v>
      </c>
      <c r="C42" s="243">
        <v>7.8739999999999997</v>
      </c>
      <c r="D42" s="243">
        <v>10.076000000000001</v>
      </c>
      <c r="E42" s="243">
        <v>5.1319999999999997</v>
      </c>
      <c r="F42" s="322">
        <v>5.3369999999999997</v>
      </c>
      <c r="G42" s="243">
        <v>5.5119999999999996</v>
      </c>
      <c r="H42" s="322">
        <v>5.7169999999999996</v>
      </c>
      <c r="I42" s="243">
        <v>5.9459999999999997</v>
      </c>
    </row>
    <row r="43" spans="1:9" ht="37.5">
      <c r="A43" s="337" t="s">
        <v>301</v>
      </c>
      <c r="B43" s="247"/>
      <c r="C43" s="240"/>
      <c r="D43" s="240"/>
      <c r="E43" s="240"/>
      <c r="F43" s="321"/>
      <c r="G43" s="240"/>
      <c r="H43" s="321"/>
      <c r="I43" s="240"/>
    </row>
    <row r="44" spans="1:9" ht="18.75">
      <c r="A44" s="338" t="s">
        <v>112</v>
      </c>
      <c r="B44" s="239" t="s">
        <v>107</v>
      </c>
      <c r="C44" s="241">
        <v>42.5</v>
      </c>
      <c r="D44" s="241">
        <v>42.286000000000001</v>
      </c>
      <c r="E44" s="241">
        <v>37.804000000000002</v>
      </c>
      <c r="F44" s="241">
        <v>38.451999999999998</v>
      </c>
      <c r="G44" s="241">
        <v>39.615000000000002</v>
      </c>
      <c r="H44" s="241">
        <v>39.615000000000002</v>
      </c>
      <c r="I44" s="241">
        <v>40.902000000000001</v>
      </c>
    </row>
    <row r="45" spans="1:9" ht="18.75">
      <c r="A45" s="338" t="s">
        <v>302</v>
      </c>
      <c r="B45" s="239" t="s">
        <v>109</v>
      </c>
      <c r="C45" s="241">
        <v>100.2</v>
      </c>
      <c r="D45" s="241">
        <v>93.04</v>
      </c>
      <c r="E45" s="241">
        <v>99.87</v>
      </c>
      <c r="F45" s="241">
        <v>102.15</v>
      </c>
      <c r="G45" s="241">
        <v>103.69</v>
      </c>
      <c r="H45" s="241">
        <v>103.81</v>
      </c>
      <c r="I45" s="241">
        <v>107.49</v>
      </c>
    </row>
    <row r="46" spans="1:9" ht="18.75">
      <c r="A46" s="337" t="s">
        <v>303</v>
      </c>
      <c r="B46" s="247"/>
      <c r="C46" s="240"/>
      <c r="D46" s="240"/>
      <c r="E46" s="240"/>
      <c r="F46" s="321"/>
      <c r="G46" s="240"/>
      <c r="H46" s="321"/>
      <c r="I46" s="240"/>
    </row>
    <row r="47" spans="1:9" ht="18.75">
      <c r="A47" s="338" t="s">
        <v>304</v>
      </c>
      <c r="B47" s="239" t="s">
        <v>107</v>
      </c>
      <c r="C47" s="241">
        <v>153.9</v>
      </c>
      <c r="D47" s="241">
        <v>190.065</v>
      </c>
      <c r="E47" s="241">
        <v>199.56800000000001</v>
      </c>
      <c r="F47" s="241">
        <v>209.34700000000001</v>
      </c>
      <c r="G47" s="241">
        <v>216.3</v>
      </c>
      <c r="H47" s="241">
        <v>219.39599999999999</v>
      </c>
      <c r="I47" s="241">
        <v>229.26900000000001</v>
      </c>
    </row>
    <row r="48" spans="1:9" ht="18.75">
      <c r="A48" s="338" t="s">
        <v>114</v>
      </c>
      <c r="B48" s="239" t="s">
        <v>115</v>
      </c>
      <c r="C48" s="241">
        <v>273.10000000000002</v>
      </c>
      <c r="D48" s="241">
        <v>1323.2</v>
      </c>
      <c r="E48" s="241">
        <v>251.5</v>
      </c>
      <c r="F48" s="241">
        <v>290</v>
      </c>
      <c r="G48" s="241">
        <v>300</v>
      </c>
      <c r="H48" s="241">
        <v>310</v>
      </c>
      <c r="I48" s="241">
        <v>330</v>
      </c>
    </row>
    <row r="49" spans="1:9" ht="18.75">
      <c r="A49" s="338" t="s">
        <v>116</v>
      </c>
      <c r="B49" s="239" t="s">
        <v>115</v>
      </c>
      <c r="C49" s="241">
        <v>0.03</v>
      </c>
      <c r="D49" s="241">
        <v>0.15</v>
      </c>
      <c r="E49" s="241">
        <v>0.03</v>
      </c>
      <c r="F49" s="241">
        <v>3.4000000000000002E-2</v>
      </c>
      <c r="G49" s="241">
        <v>3.4000000000000002E-2</v>
      </c>
      <c r="H49" s="241">
        <v>3.5999999999999997E-2</v>
      </c>
      <c r="I49" s="241">
        <v>3.7999999999999999E-2</v>
      </c>
    </row>
    <row r="50" spans="1:9" ht="18.75">
      <c r="A50" s="337" t="s">
        <v>305</v>
      </c>
      <c r="B50" s="247"/>
      <c r="C50" s="240"/>
      <c r="D50" s="240"/>
      <c r="E50" s="240"/>
      <c r="F50" s="321"/>
      <c r="G50" s="240"/>
      <c r="H50" s="321"/>
      <c r="I50" s="240"/>
    </row>
    <row r="51" spans="1:9" ht="18.75">
      <c r="A51" s="338" t="s">
        <v>306</v>
      </c>
      <c r="B51" s="239" t="s">
        <v>307</v>
      </c>
      <c r="C51" s="241">
        <v>0</v>
      </c>
      <c r="D51" s="241">
        <v>0</v>
      </c>
      <c r="E51" s="241">
        <v>0</v>
      </c>
      <c r="F51" s="241">
        <v>0</v>
      </c>
      <c r="G51" s="241">
        <v>0</v>
      </c>
      <c r="H51" s="241">
        <v>0</v>
      </c>
      <c r="I51" s="241">
        <v>0</v>
      </c>
    </row>
    <row r="52" spans="1:9" ht="18.75">
      <c r="A52" s="338" t="s">
        <v>308</v>
      </c>
      <c r="B52" s="239" t="s">
        <v>309</v>
      </c>
      <c r="C52" s="241">
        <v>0</v>
      </c>
      <c r="D52" s="241">
        <v>0</v>
      </c>
      <c r="E52" s="241">
        <v>0</v>
      </c>
      <c r="F52" s="241">
        <v>0</v>
      </c>
      <c r="G52" s="241">
        <v>0</v>
      </c>
      <c r="H52" s="241">
        <v>0</v>
      </c>
      <c r="I52" s="241">
        <v>0</v>
      </c>
    </row>
    <row r="53" spans="1:9" ht="37.5">
      <c r="A53" s="337" t="s">
        <v>310</v>
      </c>
      <c r="B53" s="239"/>
      <c r="C53" s="240"/>
      <c r="D53" s="240"/>
      <c r="E53" s="240"/>
      <c r="F53" s="240"/>
      <c r="G53" s="240"/>
      <c r="H53" s="240"/>
      <c r="I53" s="240"/>
    </row>
    <row r="54" spans="1:9" ht="18.75">
      <c r="A54" s="338" t="s">
        <v>118</v>
      </c>
      <c r="B54" s="239" t="s">
        <v>107</v>
      </c>
      <c r="C54" s="241">
        <v>514.4</v>
      </c>
      <c r="D54" s="241">
        <v>537.74599999999998</v>
      </c>
      <c r="E54" s="241">
        <v>542.4</v>
      </c>
      <c r="F54" s="241">
        <v>566</v>
      </c>
      <c r="G54" s="241">
        <v>566</v>
      </c>
      <c r="H54" s="241">
        <v>586</v>
      </c>
      <c r="I54" s="241">
        <v>610</v>
      </c>
    </row>
    <row r="55" spans="1:9" ht="18.75">
      <c r="A55" s="338" t="s">
        <v>119</v>
      </c>
      <c r="B55" s="239" t="s">
        <v>109</v>
      </c>
      <c r="C55" s="375">
        <v>147.38999999999999</v>
      </c>
      <c r="D55" s="375">
        <v>104.5</v>
      </c>
      <c r="E55" s="375">
        <v>100.9</v>
      </c>
      <c r="F55" s="375">
        <v>104.3</v>
      </c>
      <c r="G55" s="375">
        <v>104.3</v>
      </c>
      <c r="H55" s="375">
        <v>103.5</v>
      </c>
      <c r="I55" s="375">
        <v>104.1</v>
      </c>
    </row>
    <row r="56" spans="1:9" ht="18.75">
      <c r="A56" s="337" t="s">
        <v>120</v>
      </c>
      <c r="B56" s="248"/>
      <c r="C56" s="244"/>
      <c r="D56" s="244"/>
      <c r="E56" s="244"/>
      <c r="F56" s="244"/>
      <c r="G56" s="244"/>
      <c r="H56" s="244"/>
      <c r="I56" s="244"/>
    </row>
    <row r="57" spans="1:9" ht="18.75">
      <c r="A57" s="338" t="s">
        <v>311</v>
      </c>
      <c r="B57" s="239" t="s">
        <v>121</v>
      </c>
      <c r="C57" s="241">
        <f>C59+C63+C64+C65+C66+C67+C68+C69+C70+C71</f>
        <v>23</v>
      </c>
      <c r="D57" s="241">
        <f t="shared" ref="D57:I57" si="3">D59+D63+D64+D65+D66+D67+D68+D69+D70+D71</f>
        <v>25</v>
      </c>
      <c r="E57" s="241">
        <f t="shared" si="3"/>
        <v>28</v>
      </c>
      <c r="F57" s="241">
        <f t="shared" si="3"/>
        <v>28</v>
      </c>
      <c r="G57" s="241">
        <f t="shared" si="3"/>
        <v>28</v>
      </c>
      <c r="H57" s="241">
        <f t="shared" si="3"/>
        <v>28</v>
      </c>
      <c r="I57" s="241">
        <f t="shared" si="3"/>
        <v>28</v>
      </c>
    </row>
    <row r="58" spans="1:9" ht="18.75">
      <c r="A58" s="338" t="s">
        <v>158</v>
      </c>
      <c r="B58" s="239"/>
      <c r="C58" s="241"/>
      <c r="D58" s="241"/>
      <c r="E58" s="241"/>
      <c r="F58" s="241"/>
      <c r="G58" s="241"/>
      <c r="H58" s="241"/>
      <c r="I58" s="241"/>
    </row>
    <row r="59" spans="1:9" ht="37.5">
      <c r="A59" s="338" t="s">
        <v>288</v>
      </c>
      <c r="B59" s="239" t="s">
        <v>121</v>
      </c>
      <c r="C59" s="241">
        <f>C60+C61+C62</f>
        <v>17</v>
      </c>
      <c r="D59" s="241">
        <f t="shared" ref="D59:I59" si="4">D60+D61+D62</f>
        <v>19</v>
      </c>
      <c r="E59" s="241">
        <f t="shared" si="4"/>
        <v>22</v>
      </c>
      <c r="F59" s="241">
        <f t="shared" si="4"/>
        <v>22</v>
      </c>
      <c r="G59" s="241">
        <f t="shared" si="4"/>
        <v>22</v>
      </c>
      <c r="H59" s="241">
        <f t="shared" si="4"/>
        <v>22</v>
      </c>
      <c r="I59" s="241">
        <f t="shared" si="4"/>
        <v>22</v>
      </c>
    </row>
    <row r="60" spans="1:9" ht="37.5">
      <c r="A60" s="338" t="s">
        <v>289</v>
      </c>
      <c r="B60" s="239" t="s">
        <v>121</v>
      </c>
      <c r="C60" s="241">
        <v>16</v>
      </c>
      <c r="D60" s="241">
        <v>16</v>
      </c>
      <c r="E60" s="241">
        <v>19</v>
      </c>
      <c r="F60" s="241">
        <v>19</v>
      </c>
      <c r="G60" s="241">
        <v>19</v>
      </c>
      <c r="H60" s="241">
        <v>19</v>
      </c>
      <c r="I60" s="241">
        <v>19</v>
      </c>
    </row>
    <row r="61" spans="1:9" ht="18.75">
      <c r="A61" s="338" t="s">
        <v>290</v>
      </c>
      <c r="B61" s="239" t="s">
        <v>121</v>
      </c>
      <c r="C61" s="241">
        <v>0</v>
      </c>
      <c r="D61" s="241">
        <v>2</v>
      </c>
      <c r="E61" s="241">
        <v>2</v>
      </c>
      <c r="F61" s="241">
        <v>2</v>
      </c>
      <c r="G61" s="241">
        <v>2</v>
      </c>
      <c r="H61" s="241">
        <v>2</v>
      </c>
      <c r="I61" s="241">
        <v>2</v>
      </c>
    </row>
    <row r="62" spans="1:9" ht="18.75">
      <c r="A62" s="338" t="s">
        <v>291</v>
      </c>
      <c r="B62" s="239" t="s">
        <v>121</v>
      </c>
      <c r="C62" s="241">
        <v>1</v>
      </c>
      <c r="D62" s="241">
        <v>1</v>
      </c>
      <c r="E62" s="241">
        <v>1</v>
      </c>
      <c r="F62" s="241">
        <v>1</v>
      </c>
      <c r="G62" s="241">
        <v>1</v>
      </c>
      <c r="H62" s="241">
        <v>1</v>
      </c>
      <c r="I62" s="241">
        <v>1</v>
      </c>
    </row>
    <row r="63" spans="1:9" ht="20.25" customHeight="1">
      <c r="A63" s="338" t="s">
        <v>136</v>
      </c>
      <c r="B63" s="239" t="s">
        <v>121</v>
      </c>
      <c r="C63" s="241">
        <v>0</v>
      </c>
      <c r="D63" s="241">
        <v>0</v>
      </c>
      <c r="E63" s="241">
        <v>0</v>
      </c>
      <c r="F63" s="241">
        <v>0</v>
      </c>
      <c r="G63" s="241">
        <v>0</v>
      </c>
      <c r="H63" s="241">
        <v>0</v>
      </c>
      <c r="I63" s="241">
        <v>0</v>
      </c>
    </row>
    <row r="64" spans="1:9" ht="18.75">
      <c r="A64" s="338" t="s">
        <v>137</v>
      </c>
      <c r="B64" s="239" t="s">
        <v>121</v>
      </c>
      <c r="C64" s="241">
        <v>1</v>
      </c>
      <c r="D64" s="241">
        <v>1</v>
      </c>
      <c r="E64" s="241">
        <v>1</v>
      </c>
      <c r="F64" s="241">
        <v>1</v>
      </c>
      <c r="G64" s="241">
        <v>1</v>
      </c>
      <c r="H64" s="241">
        <v>1</v>
      </c>
      <c r="I64" s="241">
        <v>1</v>
      </c>
    </row>
    <row r="65" spans="1:9" ht="37.5">
      <c r="A65" s="338" t="s">
        <v>292</v>
      </c>
      <c r="B65" s="239" t="s">
        <v>121</v>
      </c>
      <c r="C65" s="241">
        <v>0</v>
      </c>
      <c r="D65" s="241">
        <v>0</v>
      </c>
      <c r="E65" s="241">
        <v>0</v>
      </c>
      <c r="F65" s="241">
        <v>0</v>
      </c>
      <c r="G65" s="241">
        <v>0</v>
      </c>
      <c r="H65" s="241">
        <v>0</v>
      </c>
      <c r="I65" s="241">
        <v>0</v>
      </c>
    </row>
    <row r="66" spans="1:9" ht="56.25">
      <c r="A66" s="338" t="s">
        <v>293</v>
      </c>
      <c r="B66" s="239" t="s">
        <v>121</v>
      </c>
      <c r="C66" s="241">
        <v>1</v>
      </c>
      <c r="D66" s="241">
        <v>1</v>
      </c>
      <c r="E66" s="241">
        <v>1</v>
      </c>
      <c r="F66" s="241">
        <v>1</v>
      </c>
      <c r="G66" s="241">
        <v>1</v>
      </c>
      <c r="H66" s="241">
        <v>1</v>
      </c>
      <c r="I66" s="241">
        <v>1</v>
      </c>
    </row>
    <row r="67" spans="1:9" ht="18.75">
      <c r="A67" s="338" t="s">
        <v>113</v>
      </c>
      <c r="B67" s="239" t="s">
        <v>121</v>
      </c>
      <c r="C67" s="241">
        <v>1</v>
      </c>
      <c r="D67" s="241">
        <v>1</v>
      </c>
      <c r="E67" s="241">
        <v>1</v>
      </c>
      <c r="F67" s="241">
        <v>1</v>
      </c>
      <c r="G67" s="241">
        <v>1</v>
      </c>
      <c r="H67" s="241">
        <v>1</v>
      </c>
      <c r="I67" s="241">
        <v>1</v>
      </c>
    </row>
    <row r="68" spans="1:9" ht="37.5">
      <c r="A68" s="338" t="s">
        <v>294</v>
      </c>
      <c r="B68" s="239" t="s">
        <v>121</v>
      </c>
      <c r="C68" s="241">
        <v>2</v>
      </c>
      <c r="D68" s="241">
        <v>2</v>
      </c>
      <c r="E68" s="241">
        <v>2</v>
      </c>
      <c r="F68" s="241">
        <v>2</v>
      </c>
      <c r="G68" s="241">
        <v>2</v>
      </c>
      <c r="H68" s="241">
        <v>2</v>
      </c>
      <c r="I68" s="241">
        <v>2</v>
      </c>
    </row>
    <row r="69" spans="1:9" ht="18.75">
      <c r="A69" s="319" t="s">
        <v>323</v>
      </c>
      <c r="B69" s="239" t="s">
        <v>121</v>
      </c>
      <c r="C69" s="241">
        <v>0</v>
      </c>
      <c r="D69" s="241">
        <v>0</v>
      </c>
      <c r="E69" s="241">
        <v>0</v>
      </c>
      <c r="F69" s="241">
        <v>0</v>
      </c>
      <c r="G69" s="241">
        <v>0</v>
      </c>
      <c r="H69" s="241">
        <v>0</v>
      </c>
      <c r="I69" s="241">
        <v>0</v>
      </c>
    </row>
    <row r="70" spans="1:9" ht="18.75">
      <c r="A70" s="319" t="s">
        <v>324</v>
      </c>
      <c r="B70" s="239" t="s">
        <v>121</v>
      </c>
      <c r="C70" s="241">
        <v>1</v>
      </c>
      <c r="D70" s="241">
        <v>1</v>
      </c>
      <c r="E70" s="241">
        <v>1</v>
      </c>
      <c r="F70" s="241">
        <v>1</v>
      </c>
      <c r="G70" s="241">
        <v>1</v>
      </c>
      <c r="H70" s="241">
        <v>1</v>
      </c>
      <c r="I70" s="241">
        <v>1</v>
      </c>
    </row>
    <row r="71" spans="1:9" ht="18.75">
      <c r="A71" s="338" t="s">
        <v>142</v>
      </c>
      <c r="B71" s="239" t="s">
        <v>121</v>
      </c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</row>
    <row r="72" spans="1:9" ht="37.5">
      <c r="A72" s="338" t="s">
        <v>167</v>
      </c>
      <c r="B72" s="239" t="s">
        <v>109</v>
      </c>
      <c r="C72" s="241">
        <v>42</v>
      </c>
      <c r="D72" s="241">
        <v>47.6</v>
      </c>
      <c r="E72" s="241">
        <v>47.9</v>
      </c>
      <c r="F72" s="241">
        <v>47.6</v>
      </c>
      <c r="G72" s="241">
        <v>47.14</v>
      </c>
      <c r="H72" s="241">
        <v>47.28</v>
      </c>
      <c r="I72" s="241">
        <v>47</v>
      </c>
    </row>
    <row r="73" spans="1:9" ht="19.5">
      <c r="A73" s="339" t="s">
        <v>165</v>
      </c>
      <c r="B73" s="249" t="s">
        <v>121</v>
      </c>
      <c r="C73" s="245"/>
      <c r="D73" s="245"/>
      <c r="E73" s="245"/>
      <c r="F73" s="245"/>
      <c r="G73" s="245"/>
      <c r="H73" s="245"/>
      <c r="I73" s="245"/>
    </row>
    <row r="74" spans="1:9" ht="37.5">
      <c r="A74" s="338" t="s">
        <v>175</v>
      </c>
      <c r="B74" s="239" t="s">
        <v>109</v>
      </c>
      <c r="C74" s="241"/>
      <c r="D74" s="241"/>
      <c r="E74" s="241"/>
      <c r="F74" s="241"/>
      <c r="G74" s="241"/>
      <c r="H74" s="241"/>
      <c r="I74" s="241"/>
    </row>
    <row r="75" spans="1:9" ht="18.75">
      <c r="A75" s="338" t="s">
        <v>156</v>
      </c>
      <c r="B75" s="239" t="s">
        <v>121</v>
      </c>
      <c r="C75" s="241">
        <v>196</v>
      </c>
      <c r="D75" s="241">
        <v>205</v>
      </c>
      <c r="E75" s="241">
        <v>205</v>
      </c>
      <c r="F75" s="241">
        <v>205</v>
      </c>
      <c r="G75" s="241">
        <v>207</v>
      </c>
      <c r="H75" s="241">
        <v>209</v>
      </c>
      <c r="I75" s="241">
        <v>209</v>
      </c>
    </row>
    <row r="76" spans="1:9" ht="39">
      <c r="A76" s="320" t="s">
        <v>100</v>
      </c>
      <c r="B76" s="250" t="s">
        <v>107</v>
      </c>
      <c r="C76" s="246">
        <v>23.3</v>
      </c>
      <c r="D76" s="324">
        <v>44.063000000000002</v>
      </c>
      <c r="E76" s="324">
        <v>43.996000000000002</v>
      </c>
      <c r="F76" s="324">
        <v>46.195999999999998</v>
      </c>
      <c r="G76" s="324">
        <v>48.505000000000003</v>
      </c>
      <c r="H76" s="324">
        <v>50.64</v>
      </c>
      <c r="I76" s="324">
        <v>52.767000000000003</v>
      </c>
    </row>
    <row r="77" spans="1:9" ht="18.75">
      <c r="A77" s="383" t="s">
        <v>217</v>
      </c>
      <c r="B77" s="384"/>
      <c r="C77" s="384"/>
      <c r="D77" s="384"/>
      <c r="E77" s="384"/>
      <c r="F77" s="384"/>
      <c r="G77" s="384"/>
      <c r="H77" s="384"/>
      <c r="I77" s="385"/>
    </row>
    <row r="78" spans="1:9" ht="19.5">
      <c r="A78" s="340" t="s">
        <v>218</v>
      </c>
      <c r="B78" s="254" t="s">
        <v>123</v>
      </c>
      <c r="C78" s="242">
        <v>8.6080000000000005</v>
      </c>
      <c r="D78" s="242">
        <v>8.6080000000000005</v>
      </c>
      <c r="E78" s="242">
        <v>8.5429999999999993</v>
      </c>
      <c r="F78" s="325">
        <v>8.6020000000000003</v>
      </c>
      <c r="G78" s="242">
        <v>8.6280000000000001</v>
      </c>
      <c r="H78" s="325">
        <v>8.6280000000000001</v>
      </c>
      <c r="I78" s="242">
        <v>8.7140000000000004</v>
      </c>
    </row>
    <row r="79" spans="1:9" ht="39">
      <c r="A79" s="340" t="s">
        <v>169</v>
      </c>
      <c r="B79" s="254" t="s">
        <v>123</v>
      </c>
      <c r="C79" s="242">
        <v>1.5249999999999999</v>
      </c>
      <c r="D79" s="242">
        <f t="shared" ref="D79:I79" si="5">D81+D85+D86+D87+D88+D89+D90+D91+D92+D93+D94+D95+D96</f>
        <v>1.5319999999999998</v>
      </c>
      <c r="E79" s="242">
        <f t="shared" si="5"/>
        <v>1.5459999999999998</v>
      </c>
      <c r="F79" s="242">
        <f t="shared" si="5"/>
        <v>1.569</v>
      </c>
      <c r="G79" s="242">
        <f t="shared" si="5"/>
        <v>1.601</v>
      </c>
      <c r="H79" s="242">
        <f t="shared" si="5"/>
        <v>1.611</v>
      </c>
      <c r="I79" s="242">
        <f t="shared" si="5"/>
        <v>1.623</v>
      </c>
    </row>
    <row r="80" spans="1:9" ht="19.5">
      <c r="A80" s="341" t="s">
        <v>124</v>
      </c>
      <c r="B80" s="239"/>
      <c r="C80" s="24"/>
      <c r="D80" s="243"/>
      <c r="E80" s="243"/>
      <c r="F80" s="322"/>
      <c r="G80" s="243"/>
      <c r="H80" s="322"/>
      <c r="I80" s="243"/>
    </row>
    <row r="81" spans="1:9" ht="37.5">
      <c r="A81" s="342" t="s">
        <v>288</v>
      </c>
      <c r="B81" s="239" t="s">
        <v>123</v>
      </c>
      <c r="C81" s="243">
        <f t="shared" ref="C81:I81" si="6">C82+C83+C84</f>
        <v>0.17799999999999999</v>
      </c>
      <c r="D81" s="243">
        <f t="shared" si="6"/>
        <v>0.14599999999999999</v>
      </c>
      <c r="E81" s="243">
        <f t="shared" si="6"/>
        <v>0.14700000000000002</v>
      </c>
      <c r="F81" s="243">
        <f t="shared" si="6"/>
        <v>0.14700000000000002</v>
      </c>
      <c r="G81" s="243">
        <f t="shared" si="6"/>
        <v>0.14899999999999999</v>
      </c>
      <c r="H81" s="243">
        <f t="shared" si="6"/>
        <v>0.14899999999999999</v>
      </c>
      <c r="I81" s="243">
        <f t="shared" si="6"/>
        <v>0.14899999999999999</v>
      </c>
    </row>
    <row r="82" spans="1:9" ht="37.5">
      <c r="A82" s="318" t="s">
        <v>289</v>
      </c>
      <c r="B82" s="239" t="s">
        <v>123</v>
      </c>
      <c r="C82" s="243">
        <v>4.9000000000000002E-2</v>
      </c>
      <c r="D82" s="243">
        <v>4.2999999999999997E-2</v>
      </c>
      <c r="E82" s="243">
        <v>4.7E-2</v>
      </c>
      <c r="F82" s="243">
        <v>4.7E-2</v>
      </c>
      <c r="G82" s="243">
        <v>4.7E-2</v>
      </c>
      <c r="H82" s="243">
        <v>4.7E-2</v>
      </c>
      <c r="I82" s="243">
        <v>4.7E-2</v>
      </c>
    </row>
    <row r="83" spans="1:9" ht="18.75">
      <c r="A83" s="343" t="s">
        <v>290</v>
      </c>
      <c r="B83" s="239" t="s">
        <v>123</v>
      </c>
      <c r="C83" s="243">
        <v>0.129</v>
      </c>
      <c r="D83" s="243">
        <v>0.10299999999999999</v>
      </c>
      <c r="E83" s="243">
        <v>0.1</v>
      </c>
      <c r="F83" s="243">
        <v>0.1</v>
      </c>
      <c r="G83" s="243">
        <v>0.10199999999999999</v>
      </c>
      <c r="H83" s="243">
        <v>0.10199999999999999</v>
      </c>
      <c r="I83" s="243">
        <v>0.10199999999999999</v>
      </c>
    </row>
    <row r="84" spans="1:9" ht="18.75">
      <c r="A84" s="343" t="s">
        <v>291</v>
      </c>
      <c r="B84" s="239" t="s">
        <v>123</v>
      </c>
      <c r="C84" s="243">
        <v>0</v>
      </c>
      <c r="D84" s="243">
        <v>0</v>
      </c>
      <c r="E84" s="243">
        <v>0</v>
      </c>
      <c r="F84" s="243">
        <v>0</v>
      </c>
      <c r="G84" s="243">
        <v>0</v>
      </c>
      <c r="H84" s="243">
        <v>0</v>
      </c>
      <c r="I84" s="243">
        <v>0</v>
      </c>
    </row>
    <row r="85" spans="1:9" ht="18.75">
      <c r="A85" s="343" t="s">
        <v>136</v>
      </c>
      <c r="B85" s="239" t="s">
        <v>123</v>
      </c>
      <c r="C85" s="243">
        <v>0</v>
      </c>
      <c r="D85" s="243">
        <v>0</v>
      </c>
      <c r="E85" s="243">
        <v>0</v>
      </c>
      <c r="F85" s="243">
        <v>0</v>
      </c>
      <c r="G85" s="243">
        <v>0</v>
      </c>
      <c r="H85" s="243">
        <v>0</v>
      </c>
      <c r="I85" s="243">
        <v>0</v>
      </c>
    </row>
    <row r="86" spans="1:9" ht="18.75">
      <c r="A86" s="343" t="s">
        <v>137</v>
      </c>
      <c r="B86" s="239" t="s">
        <v>123</v>
      </c>
      <c r="C86" s="243">
        <v>1.4999999999999999E-2</v>
      </c>
      <c r="D86" s="243">
        <v>1.2999999999999999E-2</v>
      </c>
      <c r="E86" s="243">
        <v>1.6E-2</v>
      </c>
      <c r="F86" s="243">
        <v>1.6E-2</v>
      </c>
      <c r="G86" s="243">
        <v>1.6E-2</v>
      </c>
      <c r="H86" s="243">
        <v>1.6E-2</v>
      </c>
      <c r="I86" s="243">
        <v>1.6E-2</v>
      </c>
    </row>
    <row r="87" spans="1:9" ht="37.5">
      <c r="A87" s="318" t="s">
        <v>292</v>
      </c>
      <c r="B87" s="239" t="s">
        <v>123</v>
      </c>
      <c r="C87" s="243">
        <v>0</v>
      </c>
      <c r="D87" s="243">
        <v>0</v>
      </c>
      <c r="E87" s="243">
        <v>0</v>
      </c>
      <c r="F87" s="243">
        <v>0</v>
      </c>
      <c r="G87" s="243">
        <v>0</v>
      </c>
      <c r="H87" s="243">
        <v>0</v>
      </c>
      <c r="I87" s="243">
        <v>0</v>
      </c>
    </row>
    <row r="88" spans="1:9" ht="18.75">
      <c r="A88" s="343" t="s">
        <v>293</v>
      </c>
      <c r="B88" s="239" t="s">
        <v>123</v>
      </c>
      <c r="C88" s="243">
        <v>3.5999999999999997E-2</v>
      </c>
      <c r="D88" s="243">
        <v>3.3000000000000002E-2</v>
      </c>
      <c r="E88" s="243">
        <v>3.2000000000000001E-2</v>
      </c>
      <c r="F88" s="243">
        <v>3.4000000000000002E-2</v>
      </c>
      <c r="G88" s="243">
        <v>3.5999999999999997E-2</v>
      </c>
      <c r="H88" s="243">
        <v>3.5999999999999997E-2</v>
      </c>
      <c r="I88" s="243">
        <v>3.5999999999999997E-2</v>
      </c>
    </row>
    <row r="89" spans="1:9" ht="18.75">
      <c r="A89" s="343" t="s">
        <v>113</v>
      </c>
      <c r="B89" s="239" t="s">
        <v>123</v>
      </c>
      <c r="C89" s="243">
        <v>7.5999999999999998E-2</v>
      </c>
      <c r="D89" s="243">
        <v>0.151</v>
      </c>
      <c r="E89" s="243">
        <v>0.16200000000000001</v>
      </c>
      <c r="F89" s="243">
        <v>0.16500000000000001</v>
      </c>
      <c r="G89" s="243">
        <v>0.17</v>
      </c>
      <c r="H89" s="243">
        <v>0.17</v>
      </c>
      <c r="I89" s="243">
        <v>0.17199999999999999</v>
      </c>
    </row>
    <row r="90" spans="1:9" ht="37.5">
      <c r="A90" s="318" t="s">
        <v>294</v>
      </c>
      <c r="B90" s="239" t="s">
        <v>123</v>
      </c>
      <c r="C90" s="243">
        <v>1.6E-2</v>
      </c>
      <c r="D90" s="243">
        <v>0.02</v>
      </c>
      <c r="E90" s="243">
        <v>1.7000000000000001E-2</v>
      </c>
      <c r="F90" s="243">
        <v>1.7000000000000001E-2</v>
      </c>
      <c r="G90" s="243">
        <v>1.7000000000000001E-2</v>
      </c>
      <c r="H90" s="243">
        <v>1.7000000000000001E-2</v>
      </c>
      <c r="I90" s="243">
        <v>1.7000000000000001E-2</v>
      </c>
    </row>
    <row r="91" spans="1:9" ht="18.75">
      <c r="A91" s="319" t="s">
        <v>323</v>
      </c>
      <c r="B91" s="239" t="s">
        <v>123</v>
      </c>
      <c r="C91" s="243">
        <v>0</v>
      </c>
      <c r="D91" s="243">
        <v>0</v>
      </c>
      <c r="E91" s="243">
        <v>0</v>
      </c>
      <c r="F91" s="243">
        <v>0</v>
      </c>
      <c r="G91" s="243">
        <v>0</v>
      </c>
      <c r="H91" s="243">
        <v>0</v>
      </c>
      <c r="I91" s="243">
        <v>0</v>
      </c>
    </row>
    <row r="92" spans="1:9" ht="18.75">
      <c r="A92" s="319" t="s">
        <v>324</v>
      </c>
      <c r="B92" s="239" t="s">
        <v>123</v>
      </c>
      <c r="C92" s="243">
        <v>0</v>
      </c>
      <c r="D92" s="243">
        <v>0</v>
      </c>
      <c r="E92" s="243">
        <v>0</v>
      </c>
      <c r="F92" s="243">
        <v>0</v>
      </c>
      <c r="G92" s="243">
        <v>0</v>
      </c>
      <c r="H92" s="243">
        <v>0</v>
      </c>
      <c r="I92" s="243">
        <v>0</v>
      </c>
    </row>
    <row r="93" spans="1:9" ht="37.5">
      <c r="A93" s="318" t="s">
        <v>135</v>
      </c>
      <c r="B93" s="239" t="s">
        <v>123</v>
      </c>
      <c r="C93" s="243">
        <v>0.29099999999999998</v>
      </c>
      <c r="D93" s="243">
        <v>0.30199999999999999</v>
      </c>
      <c r="E93" s="243">
        <v>0.31</v>
      </c>
      <c r="F93" s="243">
        <v>0.313</v>
      </c>
      <c r="G93" s="243">
        <v>0.317</v>
      </c>
      <c r="H93" s="243">
        <v>0.31900000000000001</v>
      </c>
      <c r="I93" s="243">
        <v>0.32300000000000001</v>
      </c>
    </row>
    <row r="94" spans="1:9" ht="18.75">
      <c r="A94" s="343" t="s">
        <v>139</v>
      </c>
      <c r="B94" s="239" t="s">
        <v>123</v>
      </c>
      <c r="C94" s="243">
        <v>0.59799999999999998</v>
      </c>
      <c r="D94" s="243">
        <v>0.56599999999999995</v>
      </c>
      <c r="E94" s="243">
        <v>0.57099999999999995</v>
      </c>
      <c r="F94" s="243">
        <v>0.57599999999999996</v>
      </c>
      <c r="G94" s="243">
        <v>0.58199999999999996</v>
      </c>
      <c r="H94" s="243">
        <v>0.58799999999999997</v>
      </c>
      <c r="I94" s="243">
        <v>0.59399999999999997</v>
      </c>
    </row>
    <row r="95" spans="1:9" ht="18.75">
      <c r="A95" s="343" t="s">
        <v>140</v>
      </c>
      <c r="B95" s="239" t="s">
        <v>123</v>
      </c>
      <c r="C95" s="243">
        <v>0.151</v>
      </c>
      <c r="D95" s="243">
        <v>0.151</v>
      </c>
      <c r="E95" s="243">
        <v>0.14699999999999999</v>
      </c>
      <c r="F95" s="243">
        <v>0.151</v>
      </c>
      <c r="G95" s="243">
        <v>0.155</v>
      </c>
      <c r="H95" s="243">
        <v>0.155</v>
      </c>
      <c r="I95" s="243">
        <v>0.155</v>
      </c>
    </row>
    <row r="96" spans="1:9" ht="18.75">
      <c r="A96" s="343" t="s">
        <v>142</v>
      </c>
      <c r="B96" s="239" t="s">
        <v>123</v>
      </c>
      <c r="C96" s="243">
        <v>0.16400000000000001</v>
      </c>
      <c r="D96" s="243">
        <v>0.15</v>
      </c>
      <c r="E96" s="243">
        <v>0.14399999999999999</v>
      </c>
      <c r="F96" s="243">
        <v>0.15</v>
      </c>
      <c r="G96" s="243">
        <v>0.159</v>
      </c>
      <c r="H96" s="243">
        <v>0.161</v>
      </c>
      <c r="I96" s="243">
        <v>0.161</v>
      </c>
    </row>
    <row r="97" spans="1:9" ht="54.75" customHeight="1">
      <c r="A97" s="344" t="s">
        <v>146</v>
      </c>
      <c r="B97" s="239" t="s">
        <v>123</v>
      </c>
      <c r="C97" s="243">
        <v>0.70199999999999996</v>
      </c>
      <c r="D97" s="243">
        <f t="shared" ref="D97:I97" si="7">D99+D100+D101+D102</f>
        <v>0.74099999999999988</v>
      </c>
      <c r="E97" s="243">
        <f t="shared" si="7"/>
        <v>0.7569999999999999</v>
      </c>
      <c r="F97" s="243">
        <f t="shared" si="7"/>
        <v>0.76899999999999991</v>
      </c>
      <c r="G97" s="243">
        <f t="shared" si="7"/>
        <v>0.78200000000000003</v>
      </c>
      <c r="H97" s="243">
        <f t="shared" si="7"/>
        <v>0.79600000000000004</v>
      </c>
      <c r="I97" s="243">
        <f t="shared" si="7"/>
        <v>0.80499999999999994</v>
      </c>
    </row>
    <row r="98" spans="1:9" ht="18.75">
      <c r="A98" s="345" t="s">
        <v>141</v>
      </c>
      <c r="B98" s="239"/>
      <c r="C98" s="243"/>
      <c r="D98" s="243"/>
      <c r="E98" s="243"/>
      <c r="F98" s="243"/>
      <c r="G98" s="243"/>
      <c r="H98" s="243"/>
      <c r="I98" s="243"/>
    </row>
    <row r="99" spans="1:9" ht="37.5">
      <c r="A99" s="346" t="s">
        <v>71</v>
      </c>
      <c r="B99" s="239" t="s">
        <v>123</v>
      </c>
      <c r="C99" s="243">
        <v>6.4000000000000001E-2</v>
      </c>
      <c r="D99" s="243">
        <v>9.1999999999999998E-2</v>
      </c>
      <c r="E99" s="243">
        <v>9.0999999999999998E-2</v>
      </c>
      <c r="F99" s="243">
        <v>9.6000000000000002E-2</v>
      </c>
      <c r="G99" s="243">
        <v>9.7000000000000003E-2</v>
      </c>
      <c r="H99" s="243">
        <v>9.9000000000000005E-2</v>
      </c>
      <c r="I99" s="243">
        <v>9.9000000000000005E-2</v>
      </c>
    </row>
    <row r="100" spans="1:9" ht="18.75">
      <c r="A100" s="347" t="s">
        <v>325</v>
      </c>
      <c r="B100" s="239" t="s">
        <v>123</v>
      </c>
      <c r="C100" s="243">
        <v>0</v>
      </c>
      <c r="D100" s="243">
        <v>0</v>
      </c>
      <c r="E100" s="243">
        <v>0</v>
      </c>
      <c r="F100" s="243">
        <v>0</v>
      </c>
      <c r="G100" s="243">
        <v>0</v>
      </c>
      <c r="H100" s="243">
        <v>0</v>
      </c>
      <c r="I100" s="243">
        <v>0</v>
      </c>
    </row>
    <row r="101" spans="1:9" ht="18.75">
      <c r="A101" s="348" t="s">
        <v>139</v>
      </c>
      <c r="B101" s="239" t="s">
        <v>122</v>
      </c>
      <c r="C101" s="243">
        <v>0.48799999999999999</v>
      </c>
      <c r="D101" s="243">
        <v>0.47699999999999998</v>
      </c>
      <c r="E101" s="243">
        <v>0.48299999999999998</v>
      </c>
      <c r="F101" s="243">
        <v>0.49</v>
      </c>
      <c r="G101" s="243">
        <v>0.496</v>
      </c>
      <c r="H101" s="243">
        <v>0.503</v>
      </c>
      <c r="I101" s="243">
        <v>0.50900000000000001</v>
      </c>
    </row>
    <row r="102" spans="1:9" ht="34.5" customHeight="1">
      <c r="A102" s="348" t="s">
        <v>61</v>
      </c>
      <c r="B102" s="239" t="s">
        <v>122</v>
      </c>
      <c r="C102" s="243">
        <v>0.15</v>
      </c>
      <c r="D102" s="243">
        <v>0.17199999999999999</v>
      </c>
      <c r="E102" s="243">
        <v>0.183</v>
      </c>
      <c r="F102" s="243">
        <v>0.183</v>
      </c>
      <c r="G102" s="243">
        <v>0.189</v>
      </c>
      <c r="H102" s="243">
        <v>0.19400000000000001</v>
      </c>
      <c r="I102" s="243">
        <v>0.19700000000000001</v>
      </c>
    </row>
    <row r="103" spans="1:9" ht="56.25">
      <c r="A103" s="344" t="s">
        <v>168</v>
      </c>
      <c r="B103" s="239" t="s">
        <v>123</v>
      </c>
      <c r="C103" s="243">
        <v>0.30499999999999999</v>
      </c>
      <c r="D103" s="243">
        <f t="shared" ref="D103:I103" si="8">D105+D106+D107+D108+D109+D110+D111+D112+D113+D114+D115+D116+D117</f>
        <v>0.36199999999999999</v>
      </c>
      <c r="E103" s="243">
        <f t="shared" si="8"/>
        <v>0.37400000000000005</v>
      </c>
      <c r="F103" s="243">
        <f t="shared" si="8"/>
        <v>0.37900000000000006</v>
      </c>
      <c r="G103" s="243">
        <f t="shared" si="8"/>
        <v>0.38800000000000001</v>
      </c>
      <c r="H103" s="243">
        <f t="shared" si="8"/>
        <v>0.38800000000000001</v>
      </c>
      <c r="I103" s="243">
        <f t="shared" si="8"/>
        <v>0.39</v>
      </c>
    </row>
    <row r="104" spans="1:9" ht="19.5">
      <c r="A104" s="341" t="s">
        <v>124</v>
      </c>
      <c r="B104" s="239"/>
      <c r="C104" s="256"/>
      <c r="D104" s="256"/>
      <c r="E104" s="256"/>
      <c r="F104" s="256"/>
      <c r="G104" s="256"/>
      <c r="H104" s="256"/>
      <c r="I104" s="256"/>
    </row>
    <row r="105" spans="1:9" ht="37.5">
      <c r="A105" s="349" t="s">
        <v>288</v>
      </c>
      <c r="B105" s="239" t="s">
        <v>123</v>
      </c>
      <c r="C105" s="243">
        <v>4.9000000000000002E-2</v>
      </c>
      <c r="D105" s="243">
        <v>4.2999999999999997E-2</v>
      </c>
      <c r="E105" s="243">
        <v>4.7E-2</v>
      </c>
      <c r="F105" s="243">
        <v>4.7E-2</v>
      </c>
      <c r="G105" s="243">
        <v>4.7E-2</v>
      </c>
      <c r="H105" s="243">
        <v>4.7E-2</v>
      </c>
      <c r="I105" s="243">
        <v>4.7E-2</v>
      </c>
    </row>
    <row r="106" spans="1:9" ht="37.5">
      <c r="A106" s="350" t="s">
        <v>289</v>
      </c>
      <c r="B106" s="239" t="s">
        <v>122</v>
      </c>
      <c r="C106" s="243">
        <v>0</v>
      </c>
      <c r="D106" s="243">
        <v>0</v>
      </c>
      <c r="E106" s="243">
        <v>0</v>
      </c>
      <c r="F106" s="243">
        <v>0</v>
      </c>
      <c r="G106" s="243">
        <v>0</v>
      </c>
      <c r="H106" s="243">
        <v>0</v>
      </c>
      <c r="I106" s="243">
        <v>0</v>
      </c>
    </row>
    <row r="107" spans="1:9" ht="18.75">
      <c r="A107" s="351" t="s">
        <v>290</v>
      </c>
      <c r="B107" s="239" t="s">
        <v>123</v>
      </c>
      <c r="C107" s="243">
        <v>0.129</v>
      </c>
      <c r="D107" s="243">
        <v>0.10299999999999999</v>
      </c>
      <c r="E107" s="243">
        <v>0.1</v>
      </c>
      <c r="F107" s="243">
        <v>0.1</v>
      </c>
      <c r="G107" s="243">
        <v>0.10199999999999999</v>
      </c>
      <c r="H107" s="243">
        <v>0.10199999999999999</v>
      </c>
      <c r="I107" s="243">
        <v>0.10199999999999999</v>
      </c>
    </row>
    <row r="108" spans="1:9" ht="18.75">
      <c r="A108" s="351" t="s">
        <v>291</v>
      </c>
      <c r="B108" s="239" t="s">
        <v>123</v>
      </c>
      <c r="C108" s="243">
        <v>0</v>
      </c>
      <c r="D108" s="243">
        <v>0</v>
      </c>
      <c r="E108" s="243">
        <v>0</v>
      </c>
      <c r="F108" s="243">
        <v>0</v>
      </c>
      <c r="G108" s="243">
        <v>0</v>
      </c>
      <c r="H108" s="243">
        <v>0</v>
      </c>
      <c r="I108" s="243">
        <v>0</v>
      </c>
    </row>
    <row r="109" spans="1:9" ht="24" customHeight="1">
      <c r="A109" s="319" t="s">
        <v>136</v>
      </c>
      <c r="B109" s="239" t="s">
        <v>123</v>
      </c>
      <c r="C109" s="243">
        <v>0</v>
      </c>
      <c r="D109" s="243">
        <v>0</v>
      </c>
      <c r="E109" s="243">
        <v>0</v>
      </c>
      <c r="F109" s="243">
        <v>0</v>
      </c>
      <c r="G109" s="243">
        <v>0</v>
      </c>
      <c r="H109" s="243">
        <v>0</v>
      </c>
      <c r="I109" s="243">
        <v>0</v>
      </c>
    </row>
    <row r="110" spans="1:9" ht="18.75">
      <c r="A110" s="351" t="s">
        <v>137</v>
      </c>
      <c r="B110" s="239" t="s">
        <v>122</v>
      </c>
      <c r="C110" s="243">
        <v>1.4999999999999999E-2</v>
      </c>
      <c r="D110" s="243">
        <v>1.2999999999999999E-2</v>
      </c>
      <c r="E110" s="243">
        <v>1.6E-2</v>
      </c>
      <c r="F110" s="243">
        <v>1.6E-2</v>
      </c>
      <c r="G110" s="243">
        <v>1.6E-2</v>
      </c>
      <c r="H110" s="243">
        <v>1.6E-2</v>
      </c>
      <c r="I110" s="243">
        <v>1.6E-2</v>
      </c>
    </row>
    <row r="111" spans="1:9" ht="37.5">
      <c r="A111" s="350" t="s">
        <v>292</v>
      </c>
      <c r="B111" s="239" t="s">
        <v>122</v>
      </c>
      <c r="C111" s="243">
        <v>0</v>
      </c>
      <c r="D111" s="243">
        <v>0</v>
      </c>
      <c r="E111" s="243">
        <v>0</v>
      </c>
      <c r="F111" s="243">
        <v>0</v>
      </c>
      <c r="G111" s="243">
        <v>0</v>
      </c>
      <c r="H111" s="243">
        <v>0</v>
      </c>
      <c r="I111" s="243">
        <v>0</v>
      </c>
    </row>
    <row r="112" spans="1:9" ht="56.25">
      <c r="A112" s="351" t="s">
        <v>293</v>
      </c>
      <c r="B112" s="239" t="s">
        <v>122</v>
      </c>
      <c r="C112" s="243">
        <v>3.5999999999999997E-2</v>
      </c>
      <c r="D112" s="243">
        <v>3.2000000000000001E-2</v>
      </c>
      <c r="E112" s="243">
        <v>3.2000000000000001E-2</v>
      </c>
      <c r="F112" s="243">
        <v>3.4000000000000002E-2</v>
      </c>
      <c r="G112" s="243">
        <v>3.5999999999999997E-2</v>
      </c>
      <c r="H112" s="243">
        <v>3.5999999999999997E-2</v>
      </c>
      <c r="I112" s="243">
        <v>3.5999999999999997E-2</v>
      </c>
    </row>
    <row r="113" spans="1:10" ht="18.75">
      <c r="A113" s="351" t="s">
        <v>113</v>
      </c>
      <c r="B113" s="239" t="s">
        <v>122</v>
      </c>
      <c r="C113" s="243">
        <v>7.5999999999999998E-2</v>
      </c>
      <c r="D113" s="243">
        <v>0.151</v>
      </c>
      <c r="E113" s="243">
        <v>0.16200000000000001</v>
      </c>
      <c r="F113" s="243">
        <v>0.16500000000000001</v>
      </c>
      <c r="G113" s="243">
        <v>0.17</v>
      </c>
      <c r="H113" s="243">
        <v>0.17</v>
      </c>
      <c r="I113" s="243">
        <v>0.17199999999999999</v>
      </c>
      <c r="J113" s="24"/>
    </row>
    <row r="114" spans="1:10" ht="37.5">
      <c r="A114" s="351" t="s">
        <v>294</v>
      </c>
      <c r="B114" s="239" t="s">
        <v>122</v>
      </c>
      <c r="C114" s="243">
        <v>1.6E-2</v>
      </c>
      <c r="D114" s="243">
        <v>0.02</v>
      </c>
      <c r="E114" s="243">
        <v>1.7000000000000001E-2</v>
      </c>
      <c r="F114" s="243">
        <v>1.7000000000000001E-2</v>
      </c>
      <c r="G114" s="243">
        <v>1.7000000000000001E-2</v>
      </c>
      <c r="H114" s="243">
        <v>1.7000000000000001E-2</v>
      </c>
      <c r="I114" s="243">
        <v>1.7000000000000001E-2</v>
      </c>
    </row>
    <row r="115" spans="1:10" ht="18.75">
      <c r="A115" s="319" t="s">
        <v>323</v>
      </c>
      <c r="B115" s="239"/>
      <c r="C115" s="243">
        <v>0</v>
      </c>
      <c r="D115" s="243">
        <v>0</v>
      </c>
      <c r="E115" s="243">
        <v>0</v>
      </c>
      <c r="F115" s="243">
        <v>0</v>
      </c>
      <c r="G115" s="243">
        <v>0</v>
      </c>
      <c r="H115" s="243">
        <v>0</v>
      </c>
      <c r="I115" s="243">
        <v>0</v>
      </c>
    </row>
    <row r="116" spans="1:10" ht="18.75">
      <c r="A116" s="319" t="s">
        <v>324</v>
      </c>
      <c r="B116" s="239"/>
      <c r="C116" s="243">
        <v>0</v>
      </c>
      <c r="D116" s="243">
        <v>0</v>
      </c>
      <c r="E116" s="243">
        <v>0</v>
      </c>
      <c r="F116" s="243">
        <v>0</v>
      </c>
      <c r="G116" s="243">
        <v>0</v>
      </c>
      <c r="H116" s="243">
        <v>0</v>
      </c>
      <c r="I116" s="243">
        <v>0</v>
      </c>
    </row>
    <row r="117" spans="1:10" ht="18.75">
      <c r="A117" s="351" t="s">
        <v>142</v>
      </c>
      <c r="B117" s="239" t="s">
        <v>122</v>
      </c>
      <c r="C117" s="243">
        <v>0</v>
      </c>
      <c r="D117" s="243">
        <v>0</v>
      </c>
      <c r="E117" s="243">
        <v>0</v>
      </c>
      <c r="F117" s="243">
        <v>0</v>
      </c>
      <c r="G117" s="243">
        <v>0</v>
      </c>
      <c r="H117" s="243">
        <v>0</v>
      </c>
      <c r="I117" s="243">
        <v>0</v>
      </c>
    </row>
    <row r="118" spans="1:10" ht="39">
      <c r="A118" s="341" t="s">
        <v>219</v>
      </c>
      <c r="B118" s="249" t="s">
        <v>109</v>
      </c>
      <c r="C118" s="245">
        <v>5</v>
      </c>
      <c r="D118" s="245">
        <v>3.2</v>
      </c>
      <c r="E118" s="245">
        <v>3.67</v>
      </c>
      <c r="F118" s="245">
        <v>3.81</v>
      </c>
      <c r="G118" s="245">
        <v>3.93</v>
      </c>
      <c r="H118" s="245">
        <v>3.7</v>
      </c>
      <c r="I118" s="245">
        <v>3.7</v>
      </c>
    </row>
    <row r="119" spans="1:10" ht="58.5">
      <c r="A119" s="341" t="s">
        <v>172</v>
      </c>
      <c r="B119" s="239" t="s">
        <v>110</v>
      </c>
      <c r="C119" s="241">
        <v>20715</v>
      </c>
      <c r="D119" s="241">
        <v>22804</v>
      </c>
      <c r="E119" s="240">
        <v>23720</v>
      </c>
      <c r="F119" s="321">
        <v>24306</v>
      </c>
      <c r="G119" s="240">
        <v>24876</v>
      </c>
      <c r="H119" s="321">
        <v>25779</v>
      </c>
      <c r="I119" s="240">
        <v>27085</v>
      </c>
    </row>
    <row r="120" spans="1:10" ht="19.5">
      <c r="A120" s="341" t="s">
        <v>124</v>
      </c>
      <c r="B120" s="239"/>
      <c r="C120" s="240"/>
      <c r="D120" s="240"/>
      <c r="E120" s="240"/>
      <c r="F120" s="321"/>
      <c r="G120" s="240"/>
      <c r="H120" s="321"/>
      <c r="I120" s="240"/>
    </row>
    <row r="121" spans="1:10" ht="37.5">
      <c r="A121" s="342" t="s">
        <v>288</v>
      </c>
      <c r="B121" s="239" t="s">
        <v>110</v>
      </c>
      <c r="C121" s="241">
        <v>11932</v>
      </c>
      <c r="D121" s="241">
        <v>21743</v>
      </c>
      <c r="E121" s="241">
        <v>21747</v>
      </c>
      <c r="F121" s="241">
        <v>22851</v>
      </c>
      <c r="G121" s="241">
        <v>23741</v>
      </c>
      <c r="H121" s="241">
        <v>23741</v>
      </c>
      <c r="I121" s="241">
        <v>24144</v>
      </c>
    </row>
    <row r="122" spans="1:10" ht="37.5">
      <c r="A122" s="318" t="s">
        <v>289</v>
      </c>
      <c r="B122" s="239" t="s">
        <v>110</v>
      </c>
      <c r="C122" s="241">
        <v>11932</v>
      </c>
      <c r="D122" s="241">
        <v>12104</v>
      </c>
      <c r="E122" s="241">
        <v>11482</v>
      </c>
      <c r="F122" s="241">
        <v>12053</v>
      </c>
      <c r="G122" s="241">
        <v>12697</v>
      </c>
      <c r="H122" s="241">
        <v>12697</v>
      </c>
      <c r="I122" s="241">
        <v>13516</v>
      </c>
    </row>
    <row r="123" spans="1:10" ht="18.75">
      <c r="A123" s="343" t="s">
        <v>290</v>
      </c>
      <c r="B123" s="239" t="s">
        <v>110</v>
      </c>
      <c r="C123" s="241">
        <v>20325</v>
      </c>
      <c r="D123" s="241">
        <v>25861</v>
      </c>
      <c r="E123" s="241">
        <v>26572</v>
      </c>
      <c r="F123" s="241">
        <v>27927</v>
      </c>
      <c r="G123" s="241">
        <v>28830</v>
      </c>
      <c r="H123" s="241">
        <v>28830</v>
      </c>
      <c r="I123" s="241">
        <v>29041</v>
      </c>
    </row>
    <row r="124" spans="1:10" ht="18.75">
      <c r="A124" s="343" t="s">
        <v>291</v>
      </c>
      <c r="B124" s="239" t="s">
        <v>110</v>
      </c>
      <c r="C124" s="241">
        <v>0</v>
      </c>
      <c r="D124" s="241">
        <v>0</v>
      </c>
      <c r="E124" s="241">
        <v>0</v>
      </c>
      <c r="F124" s="241">
        <v>0</v>
      </c>
      <c r="G124" s="241">
        <v>0</v>
      </c>
      <c r="H124" s="241">
        <v>0</v>
      </c>
      <c r="I124" s="241">
        <v>0</v>
      </c>
    </row>
    <row r="125" spans="1:10" ht="18.75">
      <c r="A125" s="343" t="s">
        <v>136</v>
      </c>
      <c r="B125" s="239" t="s">
        <v>110</v>
      </c>
      <c r="C125" s="241">
        <v>0</v>
      </c>
      <c r="D125" s="241">
        <v>0</v>
      </c>
      <c r="E125" s="241">
        <v>0</v>
      </c>
      <c r="F125" s="241">
        <v>0</v>
      </c>
      <c r="G125" s="241">
        <v>0</v>
      </c>
      <c r="H125" s="241">
        <v>0</v>
      </c>
      <c r="I125" s="241">
        <v>0</v>
      </c>
    </row>
    <row r="126" spans="1:10" ht="18.75">
      <c r="A126" s="343" t="s">
        <v>137</v>
      </c>
      <c r="B126" s="239" t="s">
        <v>110</v>
      </c>
      <c r="C126" s="241">
        <v>12288</v>
      </c>
      <c r="D126" s="241">
        <v>9532</v>
      </c>
      <c r="E126" s="241">
        <v>9865</v>
      </c>
      <c r="F126" s="241">
        <v>10370</v>
      </c>
      <c r="G126" s="241">
        <v>10849</v>
      </c>
      <c r="H126" s="241">
        <v>10849</v>
      </c>
      <c r="I126" s="241">
        <v>11313</v>
      </c>
    </row>
    <row r="127" spans="1:10" ht="37.5">
      <c r="A127" s="350" t="s">
        <v>292</v>
      </c>
      <c r="B127" s="239" t="s">
        <v>110</v>
      </c>
      <c r="C127" s="241">
        <v>0</v>
      </c>
      <c r="D127" s="241">
        <v>0</v>
      </c>
      <c r="E127" s="241">
        <v>0</v>
      </c>
      <c r="F127" s="241">
        <v>0</v>
      </c>
      <c r="G127" s="241">
        <v>0</v>
      </c>
      <c r="H127" s="241">
        <v>0</v>
      </c>
      <c r="I127" s="241">
        <v>0</v>
      </c>
    </row>
    <row r="128" spans="1:10" ht="18.75">
      <c r="A128" s="343" t="s">
        <v>293</v>
      </c>
      <c r="B128" s="239" t="s">
        <v>110</v>
      </c>
      <c r="C128" s="241">
        <v>15078</v>
      </c>
      <c r="D128" s="241">
        <v>15373</v>
      </c>
      <c r="E128" s="241">
        <v>21107</v>
      </c>
      <c r="F128" s="241">
        <v>23500</v>
      </c>
      <c r="G128" s="241">
        <v>23600</v>
      </c>
      <c r="H128" s="241">
        <v>23600</v>
      </c>
      <c r="I128" s="241">
        <v>25111</v>
      </c>
    </row>
    <row r="129" spans="1:9" ht="18.75">
      <c r="A129" s="318" t="s">
        <v>113</v>
      </c>
      <c r="B129" s="239" t="s">
        <v>110</v>
      </c>
      <c r="C129" s="241">
        <v>26960</v>
      </c>
      <c r="D129" s="241">
        <v>29429</v>
      </c>
      <c r="E129" s="241">
        <v>30723</v>
      </c>
      <c r="F129" s="241">
        <v>31313</v>
      </c>
      <c r="G129" s="241">
        <v>32003</v>
      </c>
      <c r="H129" s="241">
        <v>32003</v>
      </c>
      <c r="I129" s="241">
        <v>33655</v>
      </c>
    </row>
    <row r="130" spans="1:9" ht="37.5">
      <c r="A130" s="342" t="s">
        <v>294</v>
      </c>
      <c r="B130" s="239" t="s">
        <v>110</v>
      </c>
      <c r="C130" s="241">
        <v>22850</v>
      </c>
      <c r="D130" s="241">
        <v>18038</v>
      </c>
      <c r="E130" s="241">
        <v>20088</v>
      </c>
      <c r="F130" s="241">
        <v>18819</v>
      </c>
      <c r="G130" s="241">
        <v>20230</v>
      </c>
      <c r="H130" s="241">
        <v>20230</v>
      </c>
      <c r="I130" s="241">
        <v>21882</v>
      </c>
    </row>
    <row r="131" spans="1:9" ht="18.75">
      <c r="A131" s="319" t="s">
        <v>323</v>
      </c>
      <c r="B131" s="239" t="s">
        <v>110</v>
      </c>
      <c r="C131" s="241">
        <v>0</v>
      </c>
      <c r="D131" s="241">
        <v>0</v>
      </c>
      <c r="E131" s="241">
        <v>0</v>
      </c>
      <c r="F131" s="241">
        <v>0</v>
      </c>
      <c r="G131" s="241">
        <v>0</v>
      </c>
      <c r="H131" s="241">
        <v>0</v>
      </c>
      <c r="I131" s="241">
        <v>0</v>
      </c>
    </row>
    <row r="132" spans="1:9" ht="18.75">
      <c r="A132" s="319" t="s">
        <v>324</v>
      </c>
      <c r="B132" s="239" t="s">
        <v>110</v>
      </c>
      <c r="C132" s="241">
        <v>0</v>
      </c>
      <c r="D132" s="241">
        <v>0</v>
      </c>
      <c r="E132" s="241">
        <v>0</v>
      </c>
      <c r="F132" s="241">
        <v>0</v>
      </c>
      <c r="G132" s="241">
        <v>0</v>
      </c>
      <c r="H132" s="241">
        <v>0</v>
      </c>
      <c r="I132" s="241">
        <v>0</v>
      </c>
    </row>
    <row r="133" spans="1:9" ht="37.5">
      <c r="A133" s="342" t="s">
        <v>135</v>
      </c>
      <c r="B133" s="239" t="s">
        <v>110</v>
      </c>
      <c r="C133" s="241">
        <v>21688</v>
      </c>
      <c r="D133" s="241">
        <v>22882</v>
      </c>
      <c r="E133" s="241">
        <v>23632</v>
      </c>
      <c r="F133" s="241">
        <v>23204.74</v>
      </c>
      <c r="G133" s="241">
        <v>23139.85</v>
      </c>
      <c r="H133" s="241">
        <v>23975.18</v>
      </c>
      <c r="I133" s="241">
        <v>25193.759999999998</v>
      </c>
    </row>
    <row r="134" spans="1:9" ht="18.75">
      <c r="A134" s="342" t="s">
        <v>139</v>
      </c>
      <c r="B134" s="239" t="s">
        <v>110</v>
      </c>
      <c r="C134" s="241">
        <v>19798</v>
      </c>
      <c r="D134" s="241">
        <v>21109.200000000001</v>
      </c>
      <c r="E134" s="241">
        <v>30344</v>
      </c>
      <c r="F134" s="352">
        <v>22560</v>
      </c>
      <c r="G134" s="352">
        <v>23466</v>
      </c>
      <c r="H134" s="352">
        <v>24458</v>
      </c>
      <c r="I134" s="352">
        <v>25882</v>
      </c>
    </row>
    <row r="135" spans="1:9" ht="18.75">
      <c r="A135" s="343" t="s">
        <v>140</v>
      </c>
      <c r="B135" s="239" t="s">
        <v>110</v>
      </c>
      <c r="C135" s="241">
        <v>23862</v>
      </c>
      <c r="D135" s="241">
        <v>26742.400000000001</v>
      </c>
      <c r="E135" s="241">
        <v>33753</v>
      </c>
      <c r="F135" s="241">
        <v>28080.02</v>
      </c>
      <c r="G135" s="241">
        <v>28805.38</v>
      </c>
      <c r="H135" s="241">
        <v>32010.75</v>
      </c>
      <c r="I135" s="241">
        <v>33169.89</v>
      </c>
    </row>
    <row r="136" spans="1:9" ht="18.75">
      <c r="A136" s="343" t="s">
        <v>142</v>
      </c>
      <c r="B136" s="239" t="s">
        <v>110</v>
      </c>
      <c r="C136" s="241">
        <v>15954</v>
      </c>
      <c r="D136" s="241">
        <v>18776</v>
      </c>
      <c r="E136" s="241">
        <v>23521</v>
      </c>
      <c r="F136" s="241">
        <v>21734.89</v>
      </c>
      <c r="G136" s="241">
        <v>21550.31</v>
      </c>
      <c r="H136" s="241">
        <v>22346.79</v>
      </c>
      <c r="I136" s="241">
        <v>23777.43</v>
      </c>
    </row>
    <row r="137" spans="1:9" ht="58.9" customHeight="1">
      <c r="A137" s="344" t="s">
        <v>261</v>
      </c>
      <c r="B137" s="239" t="s">
        <v>110</v>
      </c>
      <c r="C137" s="241">
        <v>21861</v>
      </c>
      <c r="D137" s="241">
        <v>22700</v>
      </c>
      <c r="E137" s="241">
        <v>28953</v>
      </c>
      <c r="F137" s="243">
        <v>26235</v>
      </c>
      <c r="G137" s="243">
        <v>27026</v>
      </c>
      <c r="H137" s="243">
        <v>28195.19</v>
      </c>
      <c r="I137" s="243">
        <v>29972</v>
      </c>
    </row>
    <row r="138" spans="1:9" ht="18.75">
      <c r="A138" s="345" t="s">
        <v>260</v>
      </c>
      <c r="B138" s="239"/>
      <c r="C138" s="240"/>
      <c r="D138" s="240"/>
      <c r="E138" s="240"/>
      <c r="F138" s="240"/>
      <c r="G138" s="240"/>
      <c r="H138" s="240"/>
      <c r="I138" s="240"/>
    </row>
    <row r="139" spans="1:9" ht="37.5">
      <c r="A139" s="346" t="s">
        <v>71</v>
      </c>
      <c r="B139" s="239" t="s">
        <v>110</v>
      </c>
      <c r="C139" s="241">
        <v>18341</v>
      </c>
      <c r="D139" s="241">
        <v>18776</v>
      </c>
      <c r="E139" s="241">
        <v>23521</v>
      </c>
      <c r="F139" s="241">
        <v>25008.51</v>
      </c>
      <c r="G139" s="241">
        <v>26464.78</v>
      </c>
      <c r="H139" s="241">
        <v>27660.77</v>
      </c>
      <c r="I139" s="241">
        <v>29987.37</v>
      </c>
    </row>
    <row r="140" spans="1:9" ht="18.75">
      <c r="A140" s="347" t="s">
        <v>325</v>
      </c>
      <c r="B140" s="239" t="s">
        <v>110</v>
      </c>
      <c r="C140" s="241">
        <v>0</v>
      </c>
      <c r="D140" s="241">
        <v>0</v>
      </c>
      <c r="E140" s="241">
        <v>0</v>
      </c>
      <c r="F140" s="241">
        <v>0</v>
      </c>
      <c r="G140" s="241">
        <v>0</v>
      </c>
      <c r="H140" s="241">
        <v>0</v>
      </c>
      <c r="I140" s="241">
        <v>0</v>
      </c>
    </row>
    <row r="141" spans="1:9" ht="18.75">
      <c r="A141" s="348" t="s">
        <v>139</v>
      </c>
      <c r="B141" s="239" t="s">
        <v>110</v>
      </c>
      <c r="C141" s="241">
        <v>20712</v>
      </c>
      <c r="D141" s="241">
        <v>21391</v>
      </c>
      <c r="E141" s="241">
        <v>30096</v>
      </c>
      <c r="F141" s="241">
        <v>23755.26</v>
      </c>
      <c r="G141" s="241">
        <v>24822.76</v>
      </c>
      <c r="H141" s="241">
        <v>25972.7</v>
      </c>
      <c r="I141" s="241">
        <v>27626</v>
      </c>
    </row>
    <row r="142" spans="1:9" ht="18.75">
      <c r="A142" s="348" t="s">
        <v>61</v>
      </c>
      <c r="B142" s="239" t="s">
        <v>110</v>
      </c>
      <c r="C142" s="241">
        <v>26530</v>
      </c>
      <c r="D142" s="241">
        <v>28201.200000000001</v>
      </c>
      <c r="E142" s="241">
        <v>28626</v>
      </c>
      <c r="F142" s="241">
        <v>33239</v>
      </c>
      <c r="G142" s="241">
        <v>32925</v>
      </c>
      <c r="H142" s="241">
        <v>34134.69</v>
      </c>
      <c r="I142" s="241">
        <v>35899.5</v>
      </c>
    </row>
    <row r="143" spans="1:9" ht="60" customHeight="1">
      <c r="A143" s="339" t="s">
        <v>166</v>
      </c>
      <c r="B143" s="239" t="s">
        <v>110</v>
      </c>
      <c r="C143" s="241">
        <v>20110</v>
      </c>
      <c r="D143" s="241">
        <v>24309</v>
      </c>
      <c r="E143" s="241">
        <v>24997</v>
      </c>
      <c r="F143" s="241">
        <v>25886</v>
      </c>
      <c r="G143" s="241">
        <v>26662</v>
      </c>
      <c r="H143" s="241">
        <v>26662</v>
      </c>
      <c r="I143" s="241">
        <v>27803</v>
      </c>
    </row>
    <row r="144" spans="1:9" ht="42.75" customHeight="1">
      <c r="A144" s="353" t="s">
        <v>170</v>
      </c>
      <c r="B144" s="239" t="s">
        <v>110</v>
      </c>
      <c r="C144" s="243">
        <v>376.6</v>
      </c>
      <c r="D144" s="243">
        <f t="shared" ref="D144:I144" si="9">D146+D147+D148</f>
        <v>423.85799999999995</v>
      </c>
      <c r="E144" s="243">
        <f t="shared" si="9"/>
        <v>440.053</v>
      </c>
      <c r="F144" s="243">
        <f t="shared" si="9"/>
        <v>457.62400000000002</v>
      </c>
      <c r="G144" s="243">
        <f t="shared" si="9"/>
        <v>477.911</v>
      </c>
      <c r="H144" s="243">
        <f t="shared" si="9"/>
        <v>498.36899999999997</v>
      </c>
      <c r="I144" s="243">
        <f t="shared" si="9"/>
        <v>527.51</v>
      </c>
    </row>
    <row r="145" spans="1:14" ht="18.75">
      <c r="A145" s="354" t="s">
        <v>124</v>
      </c>
      <c r="C145" s="240"/>
      <c r="D145" s="240"/>
      <c r="E145" s="240"/>
      <c r="F145" s="240"/>
      <c r="G145" s="240"/>
      <c r="H145" s="240"/>
      <c r="I145" s="240"/>
    </row>
    <row r="146" spans="1:14" ht="37.5">
      <c r="A146" s="354" t="s">
        <v>171</v>
      </c>
      <c r="B146" s="239" t="s">
        <v>107</v>
      </c>
      <c r="C146" s="243">
        <v>66.697999999999993</v>
      </c>
      <c r="D146" s="243">
        <v>103.586</v>
      </c>
      <c r="E146" s="243">
        <v>112.185</v>
      </c>
      <c r="F146" s="243">
        <v>117.72799999999999</v>
      </c>
      <c r="G146" s="243">
        <v>124.14</v>
      </c>
      <c r="H146" s="243">
        <v>124.14</v>
      </c>
      <c r="I146" s="243">
        <v>130.11699999999999</v>
      </c>
    </row>
    <row r="147" spans="1:14" ht="37.5">
      <c r="A147" s="354" t="s">
        <v>176</v>
      </c>
      <c r="B147" s="239" t="s">
        <v>107</v>
      </c>
      <c r="C147" s="243">
        <v>6.2</v>
      </c>
      <c r="D147" s="243">
        <v>6.391</v>
      </c>
      <c r="E147" s="243">
        <v>6.476</v>
      </c>
      <c r="F147" s="243">
        <v>6.798</v>
      </c>
      <c r="G147" s="243">
        <v>7.1609999999999996</v>
      </c>
      <c r="H147" s="243">
        <v>7.1609999999999996</v>
      </c>
      <c r="I147" s="243">
        <v>7.6230000000000002</v>
      </c>
    </row>
    <row r="148" spans="1:14" ht="37.5">
      <c r="A148" s="354" t="s">
        <v>220</v>
      </c>
      <c r="B148" s="239" t="s">
        <v>107</v>
      </c>
      <c r="C148" s="243">
        <v>303.702</v>
      </c>
      <c r="D148" s="243">
        <v>313.88099999999997</v>
      </c>
      <c r="E148" s="243">
        <v>321.392</v>
      </c>
      <c r="F148" s="243">
        <v>333.09800000000001</v>
      </c>
      <c r="G148" s="243">
        <v>346.61</v>
      </c>
      <c r="H148" s="243">
        <v>367.06799999999998</v>
      </c>
      <c r="I148" s="243">
        <v>389.77</v>
      </c>
    </row>
    <row r="149" spans="1:14" ht="19.5">
      <c r="A149" s="353" t="s">
        <v>125</v>
      </c>
      <c r="B149" s="239" t="s">
        <v>107</v>
      </c>
      <c r="C149" s="243">
        <v>0.61899999999999999</v>
      </c>
      <c r="D149" s="243">
        <v>56.8</v>
      </c>
      <c r="E149" s="243">
        <v>58.1</v>
      </c>
      <c r="F149" s="243">
        <v>58.5</v>
      </c>
      <c r="G149" s="243">
        <v>58.5</v>
      </c>
      <c r="H149" s="243">
        <v>58.5</v>
      </c>
      <c r="I149" s="243">
        <v>58.5</v>
      </c>
    </row>
    <row r="150" spans="1:14" ht="19.5">
      <c r="A150" s="353" t="s">
        <v>101</v>
      </c>
      <c r="B150" s="239" t="s">
        <v>107</v>
      </c>
      <c r="C150" s="243"/>
      <c r="D150" s="243"/>
      <c r="E150" s="243"/>
      <c r="F150" s="243"/>
      <c r="G150" s="243"/>
      <c r="H150" s="243"/>
      <c r="I150" s="243"/>
    </row>
    <row r="151" spans="1:14" ht="39">
      <c r="A151" s="355" t="s">
        <v>239</v>
      </c>
      <c r="B151" s="255" t="s">
        <v>107</v>
      </c>
      <c r="C151" s="257">
        <f>C144+C149</f>
        <v>377.21900000000005</v>
      </c>
      <c r="D151" s="257">
        <f t="shared" ref="D151:I151" si="10">D144+D149</f>
        <v>480.65799999999996</v>
      </c>
      <c r="E151" s="257">
        <f t="shared" si="10"/>
        <v>498.15300000000002</v>
      </c>
      <c r="F151" s="257">
        <f t="shared" si="10"/>
        <v>516.12400000000002</v>
      </c>
      <c r="G151" s="257">
        <f t="shared" si="10"/>
        <v>536.41100000000006</v>
      </c>
      <c r="H151" s="257">
        <f t="shared" si="10"/>
        <v>556.86899999999991</v>
      </c>
      <c r="I151" s="257">
        <f t="shared" si="10"/>
        <v>586.01</v>
      </c>
      <c r="N151" t="s">
        <v>263</v>
      </c>
    </row>
    <row r="152" spans="1:14" ht="18.75">
      <c r="A152" s="383" t="s">
        <v>257</v>
      </c>
      <c r="B152" s="384"/>
      <c r="C152" s="384"/>
      <c r="D152" s="384"/>
      <c r="E152" s="384"/>
      <c r="F152" s="384"/>
      <c r="G152" s="384"/>
      <c r="H152" s="384"/>
      <c r="I152" s="385"/>
    </row>
    <row r="153" spans="1:14" ht="39">
      <c r="A153" s="357" t="s">
        <v>246</v>
      </c>
      <c r="B153" s="255" t="s">
        <v>107</v>
      </c>
      <c r="C153" s="258">
        <v>44.8</v>
      </c>
      <c r="D153" s="258">
        <v>46.6</v>
      </c>
      <c r="E153" s="258">
        <v>47.9</v>
      </c>
      <c r="F153" s="258">
        <v>49.8</v>
      </c>
      <c r="G153" s="258">
        <v>47.7</v>
      </c>
      <c r="H153" s="258">
        <v>51.8</v>
      </c>
      <c r="I153" s="258">
        <v>53.8</v>
      </c>
    </row>
    <row r="154" spans="1:14" ht="18.75">
      <c r="A154" s="354" t="s">
        <v>124</v>
      </c>
      <c r="B154" s="255"/>
      <c r="C154" s="259"/>
      <c r="D154" s="259"/>
      <c r="E154" s="259"/>
      <c r="F154" s="259"/>
      <c r="G154" s="259"/>
      <c r="H154" s="259"/>
      <c r="I154" s="259"/>
    </row>
    <row r="155" spans="1:14" ht="18.75">
      <c r="A155" s="358" t="s">
        <v>244</v>
      </c>
      <c r="B155" s="255" t="s">
        <v>107</v>
      </c>
      <c r="C155" s="260">
        <v>26.5</v>
      </c>
      <c r="D155" s="260">
        <v>26.1</v>
      </c>
      <c r="E155" s="260">
        <v>27.2</v>
      </c>
      <c r="F155" s="260">
        <v>28.3</v>
      </c>
      <c r="G155" s="260">
        <v>27.2</v>
      </c>
      <c r="H155" s="260">
        <v>29.4</v>
      </c>
      <c r="I155" s="260">
        <v>30.6</v>
      </c>
    </row>
    <row r="156" spans="1:14" ht="18.75">
      <c r="A156" s="358" t="s">
        <v>245</v>
      </c>
      <c r="B156" s="255" t="s">
        <v>107</v>
      </c>
      <c r="C156" s="260">
        <v>7.3</v>
      </c>
      <c r="D156" s="260">
        <v>6.8</v>
      </c>
      <c r="E156" s="260">
        <v>6.9</v>
      </c>
      <c r="F156" s="260">
        <v>7.1</v>
      </c>
      <c r="G156" s="260">
        <v>6.8</v>
      </c>
      <c r="H156" s="260">
        <v>7.4</v>
      </c>
      <c r="I156" s="260">
        <v>7.6</v>
      </c>
    </row>
    <row r="157" spans="1:14" ht="18.75">
      <c r="A157" s="359" t="s">
        <v>240</v>
      </c>
      <c r="B157" s="255" t="s">
        <v>107</v>
      </c>
      <c r="C157" s="260">
        <v>5.8</v>
      </c>
      <c r="D157" s="260">
        <v>5.2</v>
      </c>
      <c r="E157" s="260">
        <v>5.2</v>
      </c>
      <c r="F157" s="260">
        <v>5.4</v>
      </c>
      <c r="G157" s="260">
        <v>5.2</v>
      </c>
      <c r="H157" s="260">
        <v>5.6</v>
      </c>
      <c r="I157" s="260">
        <v>5.8</v>
      </c>
    </row>
    <row r="158" spans="1:14" ht="31.5">
      <c r="A158" s="360" t="s">
        <v>262</v>
      </c>
      <c r="B158" s="255" t="s">
        <v>107</v>
      </c>
      <c r="C158" s="260">
        <v>1280.8</v>
      </c>
      <c r="D158" s="260">
        <v>1280.8</v>
      </c>
      <c r="E158" s="260">
        <v>1280.8</v>
      </c>
      <c r="F158" s="260">
        <v>1280.8</v>
      </c>
      <c r="G158" s="260">
        <v>1280.8</v>
      </c>
      <c r="H158" s="260">
        <v>1280.8</v>
      </c>
      <c r="I158" s="260">
        <v>1280.8</v>
      </c>
    </row>
    <row r="159" spans="1:14" ht="18.75">
      <c r="A159" s="360" t="s">
        <v>259</v>
      </c>
      <c r="B159" s="255" t="s">
        <v>107</v>
      </c>
      <c r="C159" s="260">
        <v>4.9000000000000004</v>
      </c>
      <c r="D159" s="260">
        <v>5.2</v>
      </c>
      <c r="E159" s="260">
        <v>5.2</v>
      </c>
      <c r="F159" s="260">
        <v>5.2</v>
      </c>
      <c r="G159" s="260">
        <v>5.2</v>
      </c>
      <c r="H159" s="260">
        <v>5.2</v>
      </c>
      <c r="I159" s="260">
        <v>5.2</v>
      </c>
    </row>
    <row r="160" spans="1:14" ht="18.75">
      <c r="A160" s="359" t="s">
        <v>241</v>
      </c>
      <c r="B160" s="255" t="s">
        <v>107</v>
      </c>
      <c r="C160" s="260">
        <v>1.5</v>
      </c>
      <c r="D160" s="260">
        <v>1.6</v>
      </c>
      <c r="E160" s="260">
        <v>1.7</v>
      </c>
      <c r="F160" s="260">
        <v>1.7</v>
      </c>
      <c r="G160" s="260">
        <v>1.6</v>
      </c>
      <c r="H160" s="260">
        <v>1.8</v>
      </c>
      <c r="I160" s="260">
        <v>1.8</v>
      </c>
      <c r="L160" t="s">
        <v>248</v>
      </c>
    </row>
    <row r="161" spans="1:12" ht="36.6" customHeight="1">
      <c r="A161" s="361" t="s">
        <v>264</v>
      </c>
      <c r="B161" s="255" t="s">
        <v>107</v>
      </c>
      <c r="C161" s="260">
        <v>622.29999999999995</v>
      </c>
      <c r="D161" s="260">
        <v>622.29999999999995</v>
      </c>
      <c r="E161" s="260">
        <v>622.29999999999995</v>
      </c>
      <c r="F161" s="260">
        <v>622.29999999999995</v>
      </c>
      <c r="G161" s="260">
        <v>622.29999999999995</v>
      </c>
      <c r="H161" s="260">
        <v>622.29999999999995</v>
      </c>
      <c r="I161" s="260">
        <v>622.29999999999995</v>
      </c>
      <c r="L161" t="s">
        <v>247</v>
      </c>
    </row>
    <row r="162" spans="1:12" ht="18.75">
      <c r="A162" s="358" t="s">
        <v>258</v>
      </c>
      <c r="B162" s="255" t="s">
        <v>107</v>
      </c>
      <c r="C162" s="260">
        <v>3.61</v>
      </c>
      <c r="D162" s="260">
        <v>2.9</v>
      </c>
      <c r="E162" s="260">
        <v>3.1</v>
      </c>
      <c r="F162" s="260">
        <v>3.1</v>
      </c>
      <c r="G162" s="260">
        <v>2.9</v>
      </c>
      <c r="H162" s="260">
        <v>3.1</v>
      </c>
      <c r="I162" s="260">
        <v>3.1</v>
      </c>
    </row>
    <row r="163" spans="1:12" ht="18.75">
      <c r="A163" s="362" t="s">
        <v>242</v>
      </c>
      <c r="B163" s="255" t="s">
        <v>107</v>
      </c>
      <c r="C163" s="261">
        <v>3.6</v>
      </c>
      <c r="D163" s="260">
        <v>2.9</v>
      </c>
      <c r="E163" s="260">
        <v>3.1</v>
      </c>
      <c r="F163" s="260">
        <v>3.1</v>
      </c>
      <c r="G163" s="260">
        <v>2.9</v>
      </c>
      <c r="H163" s="260">
        <v>3.1</v>
      </c>
      <c r="I163" s="260">
        <v>3.1</v>
      </c>
    </row>
    <row r="164" spans="1:12" s="50" customFormat="1" ht="33.75" customHeight="1">
      <c r="A164" s="363" t="s">
        <v>243</v>
      </c>
      <c r="B164" s="262" t="s">
        <v>107</v>
      </c>
      <c r="C164" s="263">
        <v>0.01</v>
      </c>
      <c r="D164" s="263">
        <v>4.0000000000000001E-3</v>
      </c>
      <c r="E164" s="263">
        <v>0</v>
      </c>
      <c r="F164" s="263">
        <v>0</v>
      </c>
      <c r="G164" s="263">
        <v>0</v>
      </c>
      <c r="H164" s="263">
        <v>0</v>
      </c>
      <c r="I164" s="263">
        <v>0</v>
      </c>
    </row>
    <row r="165" spans="1:12">
      <c r="C165" s="90"/>
      <c r="D165" s="90"/>
      <c r="E165" s="90"/>
      <c r="F165" s="90"/>
      <c r="G165" s="90"/>
      <c r="H165" s="90"/>
      <c r="I165" s="90"/>
    </row>
  </sheetData>
  <sheetProtection formatColumns="0" formatRows="0" selectLockedCells="1"/>
  <mergeCells count="17">
    <mergeCell ref="H1:I1"/>
    <mergeCell ref="H2:I2"/>
    <mergeCell ref="A1:F1"/>
    <mergeCell ref="D6:D8"/>
    <mergeCell ref="C6:C8"/>
    <mergeCell ref="A4:I4"/>
    <mergeCell ref="H7:H8"/>
    <mergeCell ref="A152:I152"/>
    <mergeCell ref="A77:I77"/>
    <mergeCell ref="A6:A8"/>
    <mergeCell ref="E6:E8"/>
    <mergeCell ref="F7:G7"/>
    <mergeCell ref="I7:I8"/>
    <mergeCell ref="B6:B8"/>
    <mergeCell ref="F6:I6"/>
    <mergeCell ref="A9:I9"/>
    <mergeCell ref="A27:I27"/>
  </mergeCells>
  <phoneticPr fontId="1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3" fitToHeight="0" orientation="landscape" r:id="rId1"/>
  <headerFooter alignWithMargins="0"/>
  <rowBreaks count="6" manualBreakCount="6">
    <brk id="26" max="8" man="1"/>
    <brk id="52" max="8" man="1"/>
    <brk id="76" max="8" man="1"/>
    <brk id="100" max="8" man="1"/>
    <brk id="122" max="8" man="1"/>
    <brk id="14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J257"/>
  <sheetViews>
    <sheetView view="pageBreakPreview" zoomScale="75" workbookViewId="0">
      <selection activeCell="G62" sqref="G61:G62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17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>
        <v>90</v>
      </c>
      <c r="D10" s="189">
        <v>90</v>
      </c>
      <c r="E10" s="189">
        <v>95</v>
      </c>
      <c r="F10" s="189">
        <v>95</v>
      </c>
      <c r="G10" s="189">
        <v>95</v>
      </c>
      <c r="H10" s="190">
        <v>95</v>
      </c>
      <c r="I10" s="191"/>
      <c r="J10" s="191"/>
    </row>
    <row r="11" spans="1:10" ht="33" customHeight="1">
      <c r="A11" s="192" t="s">
        <v>212</v>
      </c>
      <c r="B11" s="193" t="s">
        <v>109</v>
      </c>
      <c r="C11" s="194"/>
      <c r="D11" s="194"/>
      <c r="E11" s="194"/>
      <c r="F11" s="194"/>
      <c r="G11" s="194"/>
      <c r="H11" s="195"/>
      <c r="I11" s="191"/>
      <c r="J11" s="191"/>
    </row>
    <row r="12" spans="1:10" ht="36.75" customHeight="1">
      <c r="A12" s="192" t="s">
        <v>185</v>
      </c>
      <c r="B12" s="193" t="s">
        <v>186</v>
      </c>
      <c r="C12" s="196"/>
      <c r="D12" s="196"/>
      <c r="E12" s="196"/>
      <c r="F12" s="196"/>
      <c r="G12" s="196"/>
      <c r="H12" s="197"/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>
        <v>3439</v>
      </c>
      <c r="D14" s="194">
        <v>6340</v>
      </c>
      <c r="E14" s="194">
        <v>6730</v>
      </c>
      <c r="F14" s="194">
        <v>6969</v>
      </c>
      <c r="G14" s="194">
        <v>7185</v>
      </c>
      <c r="H14" s="195">
        <v>7301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/>
      <c r="D16" s="194">
        <v>462</v>
      </c>
      <c r="E16" s="194">
        <v>709</v>
      </c>
      <c r="F16" s="194">
        <v>727</v>
      </c>
      <c r="G16" s="194">
        <v>770</v>
      </c>
      <c r="H16" s="195">
        <v>738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/>
      <c r="D17" s="194"/>
      <c r="E17" s="194"/>
      <c r="F17" s="194"/>
      <c r="G17" s="194"/>
      <c r="H17" s="195"/>
      <c r="I17" s="191"/>
      <c r="J17" s="191"/>
    </row>
    <row r="18" spans="1:10" ht="34.5" customHeight="1">
      <c r="A18" s="192" t="s">
        <v>192</v>
      </c>
      <c r="B18" s="193" t="s">
        <v>110</v>
      </c>
      <c r="C18" s="194"/>
      <c r="D18" s="194"/>
      <c r="E18" s="194"/>
      <c r="F18" s="194"/>
      <c r="G18" s="194"/>
      <c r="H18" s="195"/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>
        <v>3</v>
      </c>
      <c r="D20" s="194">
        <v>3</v>
      </c>
      <c r="E20" s="194">
        <v>3</v>
      </c>
      <c r="F20" s="194">
        <v>3</v>
      </c>
      <c r="G20" s="194">
        <v>3</v>
      </c>
      <c r="H20" s="194">
        <v>3</v>
      </c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/>
      <c r="D22" s="194"/>
      <c r="E22" s="194"/>
      <c r="F22" s="194"/>
      <c r="G22" s="194"/>
      <c r="H22" s="195"/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>
        <v>300</v>
      </c>
      <c r="D25" s="194"/>
      <c r="E25" s="194"/>
      <c r="F25" s="194"/>
      <c r="G25" s="194"/>
      <c r="H25" s="195"/>
      <c r="I25" s="191"/>
      <c r="J25" s="191"/>
    </row>
    <row r="26" spans="1:10" ht="31.5">
      <c r="A26" s="199" t="s">
        <v>200</v>
      </c>
      <c r="B26" s="193" t="s">
        <v>186</v>
      </c>
      <c r="C26" s="194">
        <v>27</v>
      </c>
      <c r="D26" s="194"/>
      <c r="E26" s="194"/>
      <c r="F26" s="194"/>
      <c r="G26" s="194"/>
      <c r="H26" s="195"/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/>
      <c r="D30" s="194"/>
      <c r="E30" s="194"/>
      <c r="F30" s="194"/>
      <c r="G30" s="194"/>
      <c r="H30" s="195"/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/>
      <c r="F32" s="194"/>
      <c r="G32" s="194"/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/>
      <c r="D33" s="194"/>
      <c r="E33" s="194"/>
      <c r="F33" s="194"/>
      <c r="G33" s="194"/>
      <c r="H33" s="195"/>
      <c r="I33" s="191"/>
      <c r="J33" s="191"/>
    </row>
    <row r="34" spans="1:10" ht="31.5">
      <c r="A34" s="199" t="s">
        <v>204</v>
      </c>
      <c r="B34" s="193" t="s">
        <v>186</v>
      </c>
      <c r="C34" s="194"/>
      <c r="D34" s="194"/>
      <c r="E34" s="194"/>
      <c r="F34" s="194"/>
      <c r="G34" s="194"/>
      <c r="H34" s="195"/>
      <c r="I34" s="191"/>
      <c r="J34" s="191"/>
    </row>
    <row r="35" spans="1:10" ht="32.25" customHeight="1">
      <c r="A35" s="192" t="s">
        <v>205</v>
      </c>
      <c r="B35" s="193" t="s">
        <v>206</v>
      </c>
      <c r="C35" s="196">
        <v>3</v>
      </c>
      <c r="D35" s="196">
        <v>3</v>
      </c>
      <c r="E35" s="196">
        <v>3</v>
      </c>
      <c r="F35" s="196">
        <v>3</v>
      </c>
      <c r="G35" s="196">
        <v>3</v>
      </c>
      <c r="H35" s="196">
        <v>3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/>
      <c r="D36" s="196"/>
      <c r="E36" s="196"/>
      <c r="F36" s="196"/>
      <c r="G36" s="196"/>
      <c r="H36" s="197"/>
      <c r="I36" s="191"/>
      <c r="J36" s="191"/>
    </row>
    <row r="37" spans="1:10" ht="34.5" customHeight="1">
      <c r="A37" s="192" t="s">
        <v>126</v>
      </c>
      <c r="B37" s="193" t="s">
        <v>186</v>
      </c>
      <c r="C37" s="196">
        <v>449</v>
      </c>
      <c r="D37" s="196">
        <v>479</v>
      </c>
      <c r="E37" s="196">
        <v>410</v>
      </c>
      <c r="F37" s="196">
        <v>431</v>
      </c>
      <c r="G37" s="196">
        <v>454</v>
      </c>
      <c r="H37" s="196">
        <v>485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/>
      <c r="F38" s="202"/>
      <c r="G38" s="202"/>
      <c r="H38" s="203"/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 t="s">
        <v>14</v>
      </c>
      <c r="B44" s="220"/>
      <c r="C44" s="221">
        <v>3309</v>
      </c>
      <c r="D44" s="221"/>
      <c r="E44" s="221"/>
      <c r="F44" s="221"/>
      <c r="G44" s="221"/>
      <c r="H44" s="222"/>
      <c r="I44" s="191"/>
      <c r="J44" s="191"/>
    </row>
    <row r="45" spans="1:10" ht="15.75">
      <c r="A45" s="219" t="s">
        <v>15</v>
      </c>
      <c r="B45" s="220"/>
      <c r="C45" s="221">
        <v>22.4</v>
      </c>
      <c r="D45" s="221">
        <v>23.9</v>
      </c>
      <c r="E45" s="221">
        <v>29.4</v>
      </c>
      <c r="F45" s="221">
        <v>31</v>
      </c>
      <c r="G45" s="221">
        <v>33.5</v>
      </c>
      <c r="H45" s="222">
        <v>38</v>
      </c>
      <c r="I45" s="191"/>
      <c r="J45" s="191"/>
    </row>
    <row r="46" spans="1:10" s="46" customFormat="1" ht="22.5" customHeight="1">
      <c r="A46" s="223"/>
      <c r="B46" s="223"/>
      <c r="C46" s="206"/>
      <c r="D46" s="206"/>
      <c r="E46" s="206"/>
      <c r="F46" s="206"/>
      <c r="G46" s="206"/>
      <c r="H46" s="206"/>
      <c r="I46" s="206"/>
      <c r="J46" s="206"/>
    </row>
    <row r="47" spans="1:10" s="46" customFormat="1" ht="22.5" customHeight="1" thickBot="1">
      <c r="A47" s="475" t="s">
        <v>91</v>
      </c>
      <c r="B47" s="475"/>
      <c r="C47" s="475"/>
      <c r="D47" s="475"/>
      <c r="E47" s="475"/>
      <c r="F47" s="475"/>
      <c r="G47" s="475"/>
      <c r="H47" s="475"/>
      <c r="I47" s="475"/>
      <c r="J47" s="475"/>
    </row>
    <row r="48" spans="1:10" s="46" customFormat="1" ht="63.75" customHeight="1">
      <c r="A48" s="471" t="s">
        <v>254</v>
      </c>
      <c r="B48" s="464" t="s">
        <v>222</v>
      </c>
      <c r="C48" s="465"/>
      <c r="D48" s="457" t="s">
        <v>223</v>
      </c>
      <c r="E48" s="457" t="s">
        <v>224</v>
      </c>
      <c r="F48" s="478" t="s">
        <v>227</v>
      </c>
      <c r="G48" s="479"/>
      <c r="H48" s="480"/>
      <c r="I48" s="457" t="s">
        <v>228</v>
      </c>
      <c r="J48" s="468" t="s">
        <v>214</v>
      </c>
    </row>
    <row r="49" spans="1:10" s="46" customFormat="1" ht="36.75" customHeight="1" thickBot="1">
      <c r="A49" s="472"/>
      <c r="B49" s="466"/>
      <c r="C49" s="467"/>
      <c r="D49" s="458"/>
      <c r="E49" s="458"/>
      <c r="F49" s="224" t="s">
        <v>225</v>
      </c>
      <c r="G49" s="224" t="s">
        <v>226</v>
      </c>
      <c r="H49" s="224" t="s">
        <v>215</v>
      </c>
      <c r="I49" s="458"/>
      <c r="J49" s="469"/>
    </row>
    <row r="50" spans="1:10" s="46" customFormat="1" ht="36.75" customHeight="1">
      <c r="A50" s="459" t="s">
        <v>216</v>
      </c>
      <c r="B50" s="462" t="s">
        <v>73</v>
      </c>
      <c r="C50" s="463"/>
      <c r="D50" s="225"/>
      <c r="E50" s="225"/>
      <c r="F50" s="225"/>
      <c r="G50" s="225"/>
      <c r="H50" s="225"/>
      <c r="I50" s="225"/>
      <c r="J50" s="226"/>
    </row>
    <row r="51" spans="1:10" s="46" customFormat="1" ht="36.75" customHeight="1">
      <c r="A51" s="460"/>
      <c r="B51" s="485">
        <v>2018</v>
      </c>
      <c r="C51" s="485">
        <v>2013</v>
      </c>
      <c r="D51" s="227"/>
      <c r="E51" s="227"/>
      <c r="F51" s="227"/>
      <c r="G51" s="227"/>
      <c r="H51" s="227"/>
      <c r="I51" s="227"/>
      <c r="J51" s="228"/>
    </row>
    <row r="52" spans="1:10" s="46" customFormat="1" ht="36.75" customHeight="1">
      <c r="A52" s="460"/>
      <c r="B52" s="485">
        <v>2019</v>
      </c>
      <c r="C52" s="485">
        <v>2013</v>
      </c>
      <c r="D52" s="229"/>
      <c r="E52" s="229"/>
      <c r="F52" s="229"/>
      <c r="G52" s="229"/>
      <c r="H52" s="229"/>
      <c r="I52" s="229"/>
      <c r="J52" s="230"/>
    </row>
    <row r="53" spans="1:10" s="46" customFormat="1" ht="36.75" customHeight="1">
      <c r="A53" s="460"/>
      <c r="B53" s="485">
        <v>2020</v>
      </c>
      <c r="C53" s="485">
        <v>2013</v>
      </c>
      <c r="D53" s="229"/>
      <c r="E53" s="229"/>
      <c r="F53" s="229"/>
      <c r="G53" s="229"/>
      <c r="H53" s="229"/>
      <c r="I53" s="229"/>
      <c r="J53" s="230"/>
    </row>
    <row r="54" spans="1:10" s="46" customFormat="1" ht="36.75" customHeight="1" thickBot="1">
      <c r="A54" s="461"/>
      <c r="B54" s="486">
        <v>2021</v>
      </c>
      <c r="C54" s="486">
        <v>2013</v>
      </c>
      <c r="D54" s="231"/>
      <c r="E54" s="231"/>
      <c r="F54" s="231"/>
      <c r="G54" s="231"/>
      <c r="H54" s="231"/>
      <c r="I54" s="231"/>
      <c r="J54" s="232"/>
    </row>
    <row r="55" spans="1:10" s="46" customFormat="1" ht="22.5" customHeight="1">
      <c r="A55" s="223"/>
      <c r="B55" s="223"/>
      <c r="C55" s="206"/>
      <c r="D55" s="206"/>
      <c r="E55" s="206"/>
      <c r="F55" s="206"/>
      <c r="G55" s="206"/>
      <c r="H55" s="206"/>
      <c r="I55" s="206"/>
      <c r="J55" s="206"/>
    </row>
    <row r="56" spans="1:10" ht="27" customHeight="1">
      <c r="A56" s="208" t="s">
        <v>210</v>
      </c>
      <c r="B56" s="233"/>
      <c r="C56" s="234"/>
      <c r="D56" s="234"/>
      <c r="E56" s="234"/>
      <c r="F56" s="492" t="s">
        <v>18</v>
      </c>
      <c r="G56" s="492"/>
      <c r="H56" s="492"/>
      <c r="I56" s="191"/>
      <c r="J56" s="191"/>
    </row>
    <row r="57" spans="1:10" ht="7.5" customHeight="1">
      <c r="A57" s="235"/>
      <c r="B57" s="235"/>
      <c r="C57" s="191"/>
      <c r="D57" s="191"/>
      <c r="E57" s="191"/>
      <c r="F57" s="191"/>
      <c r="G57" s="191"/>
      <c r="H57" s="191"/>
      <c r="I57" s="191"/>
      <c r="J57" s="191"/>
    </row>
    <row r="58" spans="1:10">
      <c r="A58" s="235"/>
      <c r="B58" s="235"/>
      <c r="C58" s="191"/>
      <c r="D58" s="191"/>
      <c r="E58" s="191"/>
      <c r="F58" s="191"/>
      <c r="G58" s="191"/>
      <c r="H58" s="191"/>
      <c r="I58" s="191"/>
      <c r="J58" s="191"/>
    </row>
    <row r="59" spans="1:10">
      <c r="A59" s="235"/>
      <c r="B59" s="235"/>
      <c r="C59" s="191"/>
      <c r="D59" s="191"/>
      <c r="E59" s="191"/>
      <c r="F59" s="191"/>
      <c r="G59" s="191"/>
      <c r="H59" s="191"/>
      <c r="I59" s="191"/>
      <c r="J59" s="191"/>
    </row>
    <row r="60" spans="1:10">
      <c r="A60" s="235"/>
      <c r="B60" s="235"/>
      <c r="C60" s="191"/>
      <c r="D60" s="191"/>
      <c r="E60" s="191"/>
      <c r="F60" s="191"/>
      <c r="G60" s="191"/>
      <c r="H60" s="191"/>
      <c r="I60" s="191"/>
      <c r="J60" s="191"/>
    </row>
    <row r="61" spans="1:10">
      <c r="A61" s="43"/>
      <c r="B61" s="43"/>
    </row>
    <row r="62" spans="1:10">
      <c r="A62" s="43"/>
      <c r="B62" s="43"/>
    </row>
    <row r="63" spans="1:10">
      <c r="A63" s="43"/>
      <c r="B63" s="43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  <row r="252" spans="1:2">
      <c r="A252" s="43"/>
      <c r="B252" s="43"/>
    </row>
    <row r="253" spans="1:2">
      <c r="A253" s="43"/>
      <c r="B253" s="43"/>
    </row>
    <row r="254" spans="1:2">
      <c r="A254" s="43"/>
      <c r="B254" s="43"/>
    </row>
    <row r="255" spans="1:2">
      <c r="A255" s="43"/>
      <c r="B255" s="43"/>
    </row>
    <row r="256" spans="1:2">
      <c r="A256" s="43"/>
      <c r="B256" s="43"/>
    </row>
    <row r="257" spans="1:2">
      <c r="A257" s="43"/>
      <c r="B257" s="43"/>
    </row>
  </sheetData>
  <sheetProtection selectLockedCells="1"/>
  <mergeCells count="33">
    <mergeCell ref="E41:E42"/>
    <mergeCell ref="A41:A42"/>
    <mergeCell ref="F41:H41"/>
    <mergeCell ref="I48:I49"/>
    <mergeCell ref="C41:C42"/>
    <mergeCell ref="D41:D42"/>
    <mergeCell ref="J48:J49"/>
    <mergeCell ref="A8:A9"/>
    <mergeCell ref="B8:B9"/>
    <mergeCell ref="E8:E9"/>
    <mergeCell ref="D8:D9"/>
    <mergeCell ref="C8:C9"/>
    <mergeCell ref="F8:H8"/>
    <mergeCell ref="F56:H56"/>
    <mergeCell ref="A48:A49"/>
    <mergeCell ref="D48:D49"/>
    <mergeCell ref="E48:E49"/>
    <mergeCell ref="F48:H48"/>
    <mergeCell ref="A50:A54"/>
    <mergeCell ref="B50:C50"/>
    <mergeCell ref="B52:C52"/>
    <mergeCell ref="B54:C54"/>
    <mergeCell ref="B51:C51"/>
    <mergeCell ref="B53:C53"/>
    <mergeCell ref="A7:H7"/>
    <mergeCell ref="F1:J1"/>
    <mergeCell ref="A2:J2"/>
    <mergeCell ref="A3:J3"/>
    <mergeCell ref="A6:J6"/>
    <mergeCell ref="A5:J5"/>
    <mergeCell ref="B48:C49"/>
    <mergeCell ref="A47:J47"/>
    <mergeCell ref="B41:B42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2" manualBreakCount="2">
    <brk id="45" max="9" man="1"/>
    <brk id="68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J257"/>
  <sheetViews>
    <sheetView view="pageBreakPreview" zoomScale="75" workbookViewId="0">
      <selection activeCell="J55" sqref="J55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19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>
        <v>62</v>
      </c>
      <c r="D10" s="189">
        <v>62</v>
      </c>
      <c r="E10" s="189">
        <v>65</v>
      </c>
      <c r="F10" s="189">
        <v>68</v>
      </c>
      <c r="G10" s="189">
        <v>70</v>
      </c>
      <c r="H10" s="190">
        <v>70</v>
      </c>
      <c r="I10" s="191"/>
      <c r="J10" s="191"/>
    </row>
    <row r="11" spans="1:10" ht="33" customHeight="1">
      <c r="A11" s="192" t="s">
        <v>212</v>
      </c>
      <c r="B11" s="193" t="s">
        <v>109</v>
      </c>
      <c r="C11" s="194"/>
      <c r="D11" s="194"/>
      <c r="E11" s="194"/>
      <c r="F11" s="194"/>
      <c r="G11" s="194"/>
      <c r="H11" s="195"/>
      <c r="I11" s="191"/>
      <c r="J11" s="191"/>
    </row>
    <row r="12" spans="1:10" ht="36.75" customHeight="1">
      <c r="A12" s="192" t="s">
        <v>185</v>
      </c>
      <c r="B12" s="193" t="s">
        <v>186</v>
      </c>
      <c r="C12" s="196"/>
      <c r="D12" s="196"/>
      <c r="E12" s="196"/>
      <c r="F12" s="196"/>
      <c r="G12" s="196"/>
      <c r="H12" s="197"/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>
        <v>979</v>
      </c>
      <c r="D14" s="194">
        <v>538</v>
      </c>
      <c r="E14" s="194">
        <v>520</v>
      </c>
      <c r="F14" s="194">
        <v>539</v>
      </c>
      <c r="G14" s="194">
        <v>555</v>
      </c>
      <c r="H14" s="195">
        <v>573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/>
      <c r="D16" s="194"/>
      <c r="E16" s="194">
        <v>288</v>
      </c>
      <c r="F16" s="194">
        <v>295</v>
      </c>
      <c r="G16" s="194">
        <v>313</v>
      </c>
      <c r="H16" s="195">
        <v>331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/>
      <c r="D17" s="194"/>
      <c r="E17" s="194"/>
      <c r="F17" s="194"/>
      <c r="G17" s="194"/>
      <c r="H17" s="195"/>
      <c r="I17" s="191"/>
      <c r="J17" s="191"/>
    </row>
    <row r="18" spans="1:10" ht="34.5" customHeight="1">
      <c r="A18" s="192" t="s">
        <v>192</v>
      </c>
      <c r="B18" s="193" t="s">
        <v>110</v>
      </c>
      <c r="C18" s="194"/>
      <c r="D18" s="194"/>
      <c r="E18" s="194"/>
      <c r="F18" s="194"/>
      <c r="G18" s="194"/>
      <c r="H18" s="195"/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>
        <v>7.8</v>
      </c>
      <c r="D20" s="194">
        <v>7.8</v>
      </c>
      <c r="E20" s="194">
        <v>8</v>
      </c>
      <c r="F20" s="194">
        <v>8</v>
      </c>
      <c r="G20" s="194">
        <v>8</v>
      </c>
      <c r="H20" s="194">
        <v>8</v>
      </c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/>
      <c r="D22" s="194"/>
      <c r="E22" s="194"/>
      <c r="F22" s="194"/>
      <c r="G22" s="194"/>
      <c r="H22" s="195"/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/>
      <c r="D25" s="194"/>
      <c r="E25" s="194"/>
      <c r="F25" s="194"/>
      <c r="G25" s="194"/>
      <c r="H25" s="195"/>
      <c r="I25" s="191"/>
      <c r="J25" s="191"/>
    </row>
    <row r="26" spans="1:10" ht="31.5">
      <c r="A26" s="199" t="s">
        <v>200</v>
      </c>
      <c r="B26" s="193" t="s">
        <v>186</v>
      </c>
      <c r="C26" s="194"/>
      <c r="D26" s="194"/>
      <c r="E26" s="194"/>
      <c r="F26" s="194"/>
      <c r="G26" s="194"/>
      <c r="H26" s="195"/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/>
      <c r="D30" s="194"/>
      <c r="E30" s="194"/>
      <c r="F30" s="194"/>
      <c r="G30" s="194"/>
      <c r="H30" s="195"/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/>
      <c r="F32" s="194"/>
      <c r="G32" s="194"/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/>
      <c r="D33" s="194"/>
      <c r="E33" s="194"/>
      <c r="F33" s="194"/>
      <c r="G33" s="194"/>
      <c r="H33" s="195"/>
      <c r="I33" s="191"/>
      <c r="J33" s="191"/>
    </row>
    <row r="34" spans="1:10" ht="31.5">
      <c r="A34" s="199" t="s">
        <v>204</v>
      </c>
      <c r="B34" s="193" t="s">
        <v>186</v>
      </c>
      <c r="C34" s="194"/>
      <c r="D34" s="194"/>
      <c r="E34" s="194"/>
      <c r="F34" s="194"/>
      <c r="G34" s="194"/>
      <c r="H34" s="195"/>
      <c r="I34" s="191"/>
      <c r="J34" s="191"/>
    </row>
    <row r="35" spans="1:10" ht="32.25" customHeight="1">
      <c r="A35" s="192" t="s">
        <v>205</v>
      </c>
      <c r="B35" s="193" t="s">
        <v>206</v>
      </c>
      <c r="C35" s="196">
        <v>3</v>
      </c>
      <c r="D35" s="196">
        <v>3</v>
      </c>
      <c r="E35" s="196">
        <v>3</v>
      </c>
      <c r="F35" s="196">
        <v>3</v>
      </c>
      <c r="G35" s="196">
        <v>3</v>
      </c>
      <c r="H35" s="196">
        <v>3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/>
      <c r="D36" s="196"/>
      <c r="E36" s="196"/>
      <c r="F36" s="196"/>
      <c r="G36" s="196"/>
      <c r="H36" s="197"/>
      <c r="I36" s="191"/>
      <c r="J36" s="191"/>
    </row>
    <row r="37" spans="1:10" ht="34.5" customHeight="1">
      <c r="A37" s="192" t="s">
        <v>126</v>
      </c>
      <c r="B37" s="193" t="s">
        <v>186</v>
      </c>
      <c r="C37" s="196">
        <v>310</v>
      </c>
      <c r="D37" s="196">
        <v>384</v>
      </c>
      <c r="E37" s="196">
        <v>404</v>
      </c>
      <c r="F37" s="196">
        <v>425</v>
      </c>
      <c r="G37" s="196">
        <v>452</v>
      </c>
      <c r="H37" s="196">
        <v>481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/>
      <c r="F38" s="202"/>
      <c r="G38" s="202"/>
      <c r="H38" s="203"/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 t="s">
        <v>14</v>
      </c>
      <c r="B44" s="220"/>
      <c r="C44" s="221">
        <v>660</v>
      </c>
      <c r="D44" s="221"/>
      <c r="E44" s="221"/>
      <c r="F44" s="221"/>
      <c r="G44" s="221"/>
      <c r="H44" s="222"/>
      <c r="I44" s="191"/>
      <c r="J44" s="191"/>
    </row>
    <row r="45" spans="1:10" ht="15.75">
      <c r="A45" s="219" t="s">
        <v>15</v>
      </c>
      <c r="B45" s="220"/>
      <c r="C45" s="221">
        <v>6</v>
      </c>
      <c r="D45" s="221">
        <v>14</v>
      </c>
      <c r="E45" s="221">
        <v>15</v>
      </c>
      <c r="F45" s="221">
        <v>16.3</v>
      </c>
      <c r="G45" s="221">
        <v>18</v>
      </c>
      <c r="H45" s="222">
        <v>19</v>
      </c>
      <c r="I45" s="191"/>
      <c r="J45" s="191"/>
    </row>
    <row r="46" spans="1:10" s="46" customFormat="1" ht="22.5" customHeight="1">
      <c r="A46" s="223"/>
      <c r="B46" s="223"/>
      <c r="C46" s="206"/>
      <c r="D46" s="206"/>
      <c r="E46" s="206"/>
      <c r="F46" s="206"/>
      <c r="G46" s="206"/>
      <c r="H46" s="206"/>
      <c r="I46" s="206"/>
      <c r="J46" s="206"/>
    </row>
    <row r="47" spans="1:10" s="46" customFormat="1" ht="22.5" customHeight="1" thickBot="1">
      <c r="A47" s="475" t="s">
        <v>91</v>
      </c>
      <c r="B47" s="475"/>
      <c r="C47" s="475"/>
      <c r="D47" s="475"/>
      <c r="E47" s="475"/>
      <c r="F47" s="475"/>
      <c r="G47" s="475"/>
      <c r="H47" s="475"/>
      <c r="I47" s="475"/>
      <c r="J47" s="475"/>
    </row>
    <row r="48" spans="1:10" s="46" customFormat="1" ht="63.75" customHeight="1">
      <c r="A48" s="471" t="s">
        <v>254</v>
      </c>
      <c r="B48" s="464" t="s">
        <v>222</v>
      </c>
      <c r="C48" s="465"/>
      <c r="D48" s="457" t="s">
        <v>223</v>
      </c>
      <c r="E48" s="457" t="s">
        <v>224</v>
      </c>
      <c r="F48" s="478" t="s">
        <v>227</v>
      </c>
      <c r="G48" s="479"/>
      <c r="H48" s="480"/>
      <c r="I48" s="457" t="s">
        <v>228</v>
      </c>
      <c r="J48" s="468" t="s">
        <v>214</v>
      </c>
    </row>
    <row r="49" spans="1:10" s="46" customFormat="1" ht="36.75" customHeight="1" thickBot="1">
      <c r="A49" s="472"/>
      <c r="B49" s="466"/>
      <c r="C49" s="467"/>
      <c r="D49" s="458"/>
      <c r="E49" s="458"/>
      <c r="F49" s="224" t="s">
        <v>225</v>
      </c>
      <c r="G49" s="224" t="s">
        <v>226</v>
      </c>
      <c r="H49" s="224" t="s">
        <v>215</v>
      </c>
      <c r="I49" s="458"/>
      <c r="J49" s="469"/>
    </row>
    <row r="50" spans="1:10" s="46" customFormat="1" ht="36.75" customHeight="1">
      <c r="A50" s="459" t="s">
        <v>216</v>
      </c>
      <c r="B50" s="462" t="s">
        <v>73</v>
      </c>
      <c r="C50" s="463"/>
      <c r="D50" s="225"/>
      <c r="E50" s="225"/>
      <c r="F50" s="225"/>
      <c r="G50" s="225"/>
      <c r="H50" s="225"/>
      <c r="I50" s="225"/>
      <c r="J50" s="226"/>
    </row>
    <row r="51" spans="1:10" s="46" customFormat="1" ht="36.75" customHeight="1">
      <c r="A51" s="460"/>
      <c r="B51" s="485">
        <v>2018</v>
      </c>
      <c r="C51" s="485">
        <v>2013</v>
      </c>
      <c r="D51" s="227"/>
      <c r="E51" s="227"/>
      <c r="F51" s="227"/>
      <c r="G51" s="227"/>
      <c r="H51" s="227"/>
      <c r="I51" s="227"/>
      <c r="J51" s="228"/>
    </row>
    <row r="52" spans="1:10" s="46" customFormat="1" ht="36.75" customHeight="1">
      <c r="A52" s="460"/>
      <c r="B52" s="485">
        <v>2019</v>
      </c>
      <c r="C52" s="485">
        <v>2013</v>
      </c>
      <c r="D52" s="229"/>
      <c r="E52" s="229"/>
      <c r="F52" s="229"/>
      <c r="G52" s="229"/>
      <c r="H52" s="229"/>
      <c r="I52" s="229"/>
      <c r="J52" s="230"/>
    </row>
    <row r="53" spans="1:10" s="46" customFormat="1" ht="36.75" customHeight="1">
      <c r="A53" s="460"/>
      <c r="B53" s="485">
        <v>2020</v>
      </c>
      <c r="C53" s="485">
        <v>2013</v>
      </c>
      <c r="D53" s="229"/>
      <c r="E53" s="229"/>
      <c r="F53" s="229"/>
      <c r="G53" s="229"/>
      <c r="H53" s="229"/>
      <c r="I53" s="229"/>
      <c r="J53" s="230"/>
    </row>
    <row r="54" spans="1:10" s="46" customFormat="1" ht="36.75" customHeight="1" thickBot="1">
      <c r="A54" s="461"/>
      <c r="B54" s="486">
        <v>2021</v>
      </c>
      <c r="C54" s="486">
        <v>2013</v>
      </c>
      <c r="D54" s="231"/>
      <c r="E54" s="231"/>
      <c r="F54" s="231"/>
      <c r="G54" s="231"/>
      <c r="H54" s="231"/>
      <c r="I54" s="231"/>
      <c r="J54" s="232"/>
    </row>
    <row r="55" spans="1:10" s="46" customFormat="1" ht="22.5" customHeight="1">
      <c r="A55" s="223"/>
      <c r="B55" s="223"/>
      <c r="C55" s="206"/>
      <c r="D55" s="206"/>
      <c r="E55" s="206"/>
      <c r="F55" s="206"/>
      <c r="G55" s="206"/>
      <c r="H55" s="206"/>
      <c r="I55" s="206"/>
      <c r="J55" s="206"/>
    </row>
    <row r="56" spans="1:10" ht="27" customHeight="1">
      <c r="A56" s="208" t="s">
        <v>210</v>
      </c>
      <c r="B56" s="233"/>
      <c r="C56" s="234"/>
      <c r="D56" s="234"/>
      <c r="E56" s="234"/>
      <c r="F56" s="492" t="s">
        <v>20</v>
      </c>
      <c r="G56" s="492"/>
      <c r="H56" s="492"/>
      <c r="I56" s="191"/>
      <c r="J56" s="191"/>
    </row>
    <row r="57" spans="1:10" ht="7.5" customHeight="1">
      <c r="A57" s="235"/>
      <c r="B57" s="235"/>
      <c r="C57" s="191"/>
      <c r="D57" s="191"/>
      <c r="E57" s="191"/>
      <c r="F57" s="191"/>
      <c r="G57" s="191"/>
      <c r="H57" s="191"/>
      <c r="I57" s="191"/>
      <c r="J57" s="191"/>
    </row>
    <row r="58" spans="1:10">
      <c r="A58" s="235"/>
      <c r="B58" s="235"/>
      <c r="C58" s="191"/>
      <c r="D58" s="191"/>
      <c r="E58" s="191"/>
      <c r="F58" s="191"/>
      <c r="G58" s="191"/>
      <c r="H58" s="191"/>
      <c r="I58" s="191"/>
      <c r="J58" s="191"/>
    </row>
    <row r="59" spans="1:10">
      <c r="A59" s="235"/>
      <c r="B59" s="235"/>
      <c r="C59" s="191"/>
      <c r="D59" s="191"/>
      <c r="E59" s="191"/>
      <c r="F59" s="191"/>
      <c r="G59" s="191"/>
      <c r="H59" s="191"/>
      <c r="I59" s="191"/>
      <c r="J59" s="191"/>
    </row>
    <row r="60" spans="1:10">
      <c r="A60" s="235"/>
      <c r="B60" s="235"/>
      <c r="C60" s="191"/>
      <c r="D60" s="191"/>
      <c r="E60" s="191"/>
      <c r="F60" s="191"/>
      <c r="G60" s="191"/>
      <c r="H60" s="191"/>
      <c r="I60" s="191"/>
      <c r="J60" s="191"/>
    </row>
    <row r="61" spans="1:10">
      <c r="A61" s="43"/>
      <c r="B61" s="43"/>
    </row>
    <row r="62" spans="1:10">
      <c r="A62" s="43"/>
      <c r="B62" s="43"/>
    </row>
    <row r="63" spans="1:10">
      <c r="A63" s="43"/>
      <c r="B63" s="43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  <row r="252" spans="1:2">
      <c r="A252" s="43"/>
      <c r="B252" s="43"/>
    </row>
    <row r="253" spans="1:2">
      <c r="A253" s="43"/>
      <c r="B253" s="43"/>
    </row>
    <row r="254" spans="1:2">
      <c r="A254" s="43"/>
      <c r="B254" s="43"/>
    </row>
    <row r="255" spans="1:2">
      <c r="A255" s="43"/>
      <c r="B255" s="43"/>
    </row>
    <row r="256" spans="1:2">
      <c r="A256" s="43"/>
      <c r="B256" s="43"/>
    </row>
    <row r="257" spans="1:2">
      <c r="A257" s="43"/>
      <c r="B257" s="43"/>
    </row>
  </sheetData>
  <sheetProtection selectLockedCells="1"/>
  <mergeCells count="33">
    <mergeCell ref="A7:H7"/>
    <mergeCell ref="F1:J1"/>
    <mergeCell ref="A2:J2"/>
    <mergeCell ref="A3:J3"/>
    <mergeCell ref="A6:J6"/>
    <mergeCell ref="A5:J5"/>
    <mergeCell ref="I48:I49"/>
    <mergeCell ref="J48:J49"/>
    <mergeCell ref="B48:C49"/>
    <mergeCell ref="E8:E9"/>
    <mergeCell ref="D8:D9"/>
    <mergeCell ref="A47:J47"/>
    <mergeCell ref="A41:A42"/>
    <mergeCell ref="D41:D42"/>
    <mergeCell ref="F41:H41"/>
    <mergeCell ref="C41:C42"/>
    <mergeCell ref="B52:C52"/>
    <mergeCell ref="F8:H8"/>
    <mergeCell ref="E41:E42"/>
    <mergeCell ref="A8:A9"/>
    <mergeCell ref="B41:B42"/>
    <mergeCell ref="B8:B9"/>
    <mergeCell ref="C8:C9"/>
    <mergeCell ref="B53:C53"/>
    <mergeCell ref="B54:C54"/>
    <mergeCell ref="F56:H56"/>
    <mergeCell ref="A48:A49"/>
    <mergeCell ref="D48:D49"/>
    <mergeCell ref="E48:E49"/>
    <mergeCell ref="F48:H48"/>
    <mergeCell ref="A50:A54"/>
    <mergeCell ref="B50:C50"/>
    <mergeCell ref="B51:C51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2" manualBreakCount="2">
    <brk id="45" max="9" man="1"/>
    <brk id="68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J257"/>
  <sheetViews>
    <sheetView view="pageBreakPreview" zoomScale="75" workbookViewId="0">
      <selection activeCell="J66" sqref="J66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21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>
        <v>60</v>
      </c>
      <c r="D10" s="189">
        <v>60</v>
      </c>
      <c r="E10" s="189">
        <v>70</v>
      </c>
      <c r="F10" s="189">
        <v>70</v>
      </c>
      <c r="G10" s="189">
        <v>70</v>
      </c>
      <c r="H10" s="190">
        <v>70</v>
      </c>
      <c r="I10" s="191"/>
      <c r="J10" s="191"/>
    </row>
    <row r="11" spans="1:10" ht="33" customHeight="1">
      <c r="A11" s="192" t="s">
        <v>212</v>
      </c>
      <c r="B11" s="193" t="s">
        <v>109</v>
      </c>
      <c r="C11" s="194">
        <v>90</v>
      </c>
      <c r="D11" s="194">
        <v>95</v>
      </c>
      <c r="E11" s="194">
        <v>95</v>
      </c>
      <c r="F11" s="194">
        <v>95</v>
      </c>
      <c r="G11" s="194">
        <v>95</v>
      </c>
      <c r="H11" s="195">
        <v>95</v>
      </c>
      <c r="I11" s="191"/>
      <c r="J11" s="191"/>
    </row>
    <row r="12" spans="1:10" ht="36.75" customHeight="1">
      <c r="A12" s="192" t="s">
        <v>185</v>
      </c>
      <c r="B12" s="193" t="s">
        <v>186</v>
      </c>
      <c r="C12" s="196">
        <v>4659</v>
      </c>
      <c r="D12" s="196">
        <v>4657</v>
      </c>
      <c r="E12" s="196">
        <v>4652</v>
      </c>
      <c r="F12" s="196">
        <v>4655</v>
      </c>
      <c r="G12" s="196">
        <v>4650</v>
      </c>
      <c r="H12" s="197">
        <v>4650</v>
      </c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>
        <v>2884</v>
      </c>
      <c r="D14" s="194">
        <v>3714</v>
      </c>
      <c r="E14" s="194">
        <v>2487</v>
      </c>
      <c r="F14" s="194">
        <v>2577</v>
      </c>
      <c r="G14" s="194">
        <v>2654</v>
      </c>
      <c r="H14" s="195">
        <v>2741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/>
      <c r="D16" s="194">
        <v>87</v>
      </c>
      <c r="E16" s="194">
        <v>80</v>
      </c>
      <c r="F16" s="194">
        <v>82</v>
      </c>
      <c r="G16" s="194">
        <v>87</v>
      </c>
      <c r="H16" s="195">
        <v>95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>
        <v>14192</v>
      </c>
      <c r="D17" s="194"/>
      <c r="E17" s="194"/>
      <c r="F17" s="194"/>
      <c r="G17" s="194"/>
      <c r="H17" s="195"/>
      <c r="I17" s="191"/>
      <c r="J17" s="191"/>
    </row>
    <row r="18" spans="1:10" ht="34.5" customHeight="1">
      <c r="A18" s="192" t="s">
        <v>192</v>
      </c>
      <c r="B18" s="193" t="s">
        <v>110</v>
      </c>
      <c r="C18" s="194"/>
      <c r="D18" s="194"/>
      <c r="E18" s="194"/>
      <c r="F18" s="194"/>
      <c r="G18" s="194"/>
      <c r="H18" s="195"/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/>
      <c r="D20" s="194"/>
      <c r="E20" s="194"/>
      <c r="F20" s="194"/>
      <c r="G20" s="194"/>
      <c r="H20" s="194"/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/>
      <c r="D22" s="194"/>
      <c r="E22" s="194"/>
      <c r="F22" s="194"/>
      <c r="G22" s="194"/>
      <c r="H22" s="195"/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>
        <v>462</v>
      </c>
      <c r="D25" s="194"/>
      <c r="E25" s="194"/>
      <c r="F25" s="194"/>
      <c r="G25" s="194"/>
      <c r="H25" s="195"/>
      <c r="I25" s="191"/>
      <c r="J25" s="191"/>
    </row>
    <row r="26" spans="1:10" ht="31.5">
      <c r="A26" s="199" t="s">
        <v>200</v>
      </c>
      <c r="B26" s="193" t="s">
        <v>186</v>
      </c>
      <c r="C26" s="194">
        <v>680</v>
      </c>
      <c r="D26" s="194"/>
      <c r="E26" s="194"/>
      <c r="F26" s="194"/>
      <c r="G26" s="194"/>
      <c r="H26" s="195"/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/>
      <c r="D30" s="194"/>
      <c r="E30" s="194"/>
      <c r="F30" s="194"/>
      <c r="G30" s="194"/>
      <c r="H30" s="195"/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/>
      <c r="F32" s="194"/>
      <c r="G32" s="194"/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/>
      <c r="D33" s="194"/>
      <c r="E33" s="194"/>
      <c r="F33" s="194"/>
      <c r="G33" s="194"/>
      <c r="H33" s="195"/>
      <c r="I33" s="191"/>
      <c r="J33" s="191"/>
    </row>
    <row r="34" spans="1:10" ht="31.5">
      <c r="A34" s="199" t="s">
        <v>204</v>
      </c>
      <c r="B34" s="193" t="s">
        <v>186</v>
      </c>
      <c r="C34" s="194"/>
      <c r="D34" s="194"/>
      <c r="E34" s="194"/>
      <c r="F34" s="194"/>
      <c r="G34" s="194"/>
      <c r="H34" s="195"/>
      <c r="I34" s="191"/>
      <c r="J34" s="191"/>
    </row>
    <row r="35" spans="1:10" ht="32.25" customHeight="1">
      <c r="A35" s="192" t="s">
        <v>205</v>
      </c>
      <c r="B35" s="193" t="s">
        <v>206</v>
      </c>
      <c r="C35" s="196">
        <v>7</v>
      </c>
      <c r="D35" s="196">
        <v>7</v>
      </c>
      <c r="E35" s="196">
        <v>7</v>
      </c>
      <c r="F35" s="196">
        <v>7</v>
      </c>
      <c r="G35" s="196">
        <v>7</v>
      </c>
      <c r="H35" s="196">
        <v>7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/>
      <c r="D36" s="196"/>
      <c r="E36" s="196"/>
      <c r="F36" s="196"/>
      <c r="G36" s="196"/>
      <c r="H36" s="197"/>
      <c r="I36" s="191"/>
      <c r="J36" s="191"/>
    </row>
    <row r="37" spans="1:10" ht="34.5" customHeight="1">
      <c r="A37" s="192" t="s">
        <v>126</v>
      </c>
      <c r="B37" s="193" t="s">
        <v>186</v>
      </c>
      <c r="C37" s="196">
        <v>931</v>
      </c>
      <c r="D37" s="196">
        <v>962</v>
      </c>
      <c r="E37" s="196">
        <v>980</v>
      </c>
      <c r="F37" s="196">
        <v>1020</v>
      </c>
      <c r="G37" s="196">
        <v>1074</v>
      </c>
      <c r="H37" s="196">
        <v>1143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/>
      <c r="F38" s="202"/>
      <c r="G38" s="202"/>
      <c r="H38" s="203"/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/>
      <c r="B44" s="220"/>
      <c r="C44" s="221"/>
      <c r="D44" s="221"/>
      <c r="E44" s="221"/>
      <c r="F44" s="221"/>
      <c r="G44" s="221"/>
      <c r="H44" s="222"/>
      <c r="I44" s="191"/>
      <c r="J44" s="191"/>
    </row>
    <row r="45" spans="1:10" ht="15.75">
      <c r="A45" s="219"/>
      <c r="B45" s="220"/>
      <c r="C45" s="221"/>
      <c r="D45" s="221"/>
      <c r="E45" s="221"/>
      <c r="F45" s="221"/>
      <c r="G45" s="221"/>
      <c r="H45" s="222"/>
      <c r="I45" s="191"/>
      <c r="J45" s="191"/>
    </row>
    <row r="46" spans="1:10" s="46" customFormat="1" ht="22.5" customHeight="1">
      <c r="A46" s="223"/>
      <c r="B46" s="223"/>
      <c r="C46" s="206"/>
      <c r="D46" s="206"/>
      <c r="E46" s="206"/>
      <c r="F46" s="206"/>
      <c r="G46" s="206"/>
      <c r="H46" s="206"/>
      <c r="I46" s="206"/>
      <c r="J46" s="206"/>
    </row>
    <row r="47" spans="1:10" s="46" customFormat="1" ht="22.5" customHeight="1" thickBot="1">
      <c r="A47" s="475" t="s">
        <v>91</v>
      </c>
      <c r="B47" s="475"/>
      <c r="C47" s="475"/>
      <c r="D47" s="475"/>
      <c r="E47" s="475"/>
      <c r="F47" s="475"/>
      <c r="G47" s="475"/>
      <c r="H47" s="475"/>
      <c r="I47" s="475"/>
      <c r="J47" s="475"/>
    </row>
    <row r="48" spans="1:10" s="46" customFormat="1" ht="63.75" customHeight="1">
      <c r="A48" s="471" t="s">
        <v>254</v>
      </c>
      <c r="B48" s="464" t="s">
        <v>222</v>
      </c>
      <c r="C48" s="465"/>
      <c r="D48" s="457" t="s">
        <v>223</v>
      </c>
      <c r="E48" s="457" t="s">
        <v>224</v>
      </c>
      <c r="F48" s="478" t="s">
        <v>227</v>
      </c>
      <c r="G48" s="479"/>
      <c r="H48" s="480"/>
      <c r="I48" s="457" t="s">
        <v>228</v>
      </c>
      <c r="J48" s="468" t="s">
        <v>214</v>
      </c>
    </row>
    <row r="49" spans="1:10" s="46" customFormat="1" ht="36.75" customHeight="1" thickBot="1">
      <c r="A49" s="472"/>
      <c r="B49" s="466"/>
      <c r="C49" s="467"/>
      <c r="D49" s="458"/>
      <c r="E49" s="458"/>
      <c r="F49" s="224" t="s">
        <v>225</v>
      </c>
      <c r="G49" s="224" t="s">
        <v>226</v>
      </c>
      <c r="H49" s="224" t="s">
        <v>215</v>
      </c>
      <c r="I49" s="458"/>
      <c r="J49" s="469"/>
    </row>
    <row r="50" spans="1:10" s="46" customFormat="1" ht="36.75" customHeight="1">
      <c r="A50" s="459" t="s">
        <v>216</v>
      </c>
      <c r="B50" s="462" t="s">
        <v>73</v>
      </c>
      <c r="C50" s="463"/>
      <c r="D50" s="225"/>
      <c r="E50" s="225"/>
      <c r="F50" s="225"/>
      <c r="G50" s="225"/>
      <c r="H50" s="225"/>
      <c r="I50" s="225"/>
      <c r="J50" s="226"/>
    </row>
    <row r="51" spans="1:10" s="46" customFormat="1" ht="36.75" customHeight="1">
      <c r="A51" s="460"/>
      <c r="B51" s="485">
        <v>2018</v>
      </c>
      <c r="C51" s="485">
        <v>2013</v>
      </c>
      <c r="D51" s="227"/>
      <c r="E51" s="227"/>
      <c r="F51" s="227"/>
      <c r="G51" s="227"/>
      <c r="H51" s="227"/>
      <c r="I51" s="227"/>
      <c r="J51" s="228"/>
    </row>
    <row r="52" spans="1:10" s="46" customFormat="1" ht="36.75" customHeight="1">
      <c r="A52" s="460"/>
      <c r="B52" s="485">
        <v>2019</v>
      </c>
      <c r="C52" s="485">
        <v>2013</v>
      </c>
      <c r="D52" s="229"/>
      <c r="E52" s="229"/>
      <c r="F52" s="229"/>
      <c r="G52" s="229"/>
      <c r="H52" s="229"/>
      <c r="I52" s="229"/>
      <c r="J52" s="230"/>
    </row>
    <row r="53" spans="1:10" s="46" customFormat="1" ht="36.75" customHeight="1">
      <c r="A53" s="460"/>
      <c r="B53" s="485">
        <v>2020</v>
      </c>
      <c r="C53" s="485">
        <v>2013</v>
      </c>
      <c r="D53" s="229"/>
      <c r="E53" s="229"/>
      <c r="F53" s="229"/>
      <c r="G53" s="229"/>
      <c r="H53" s="229"/>
      <c r="I53" s="229"/>
      <c r="J53" s="230"/>
    </row>
    <row r="54" spans="1:10" s="46" customFormat="1" ht="36.75" customHeight="1" thickBot="1">
      <c r="A54" s="461"/>
      <c r="B54" s="486">
        <v>2021</v>
      </c>
      <c r="C54" s="486">
        <v>2013</v>
      </c>
      <c r="D54" s="231"/>
      <c r="E54" s="231"/>
      <c r="F54" s="231"/>
      <c r="G54" s="231"/>
      <c r="H54" s="231"/>
      <c r="I54" s="231"/>
      <c r="J54" s="232"/>
    </row>
    <row r="55" spans="1:10" s="46" customFormat="1" ht="22.5" customHeight="1">
      <c r="A55" s="223"/>
      <c r="B55" s="223"/>
      <c r="C55" s="206"/>
      <c r="D55" s="206"/>
      <c r="E55" s="206"/>
      <c r="F55" s="206"/>
      <c r="G55" s="206"/>
      <c r="H55" s="206"/>
      <c r="I55" s="206"/>
      <c r="J55" s="206"/>
    </row>
    <row r="56" spans="1:10" ht="27" customHeight="1">
      <c r="A56" s="208" t="s">
        <v>210</v>
      </c>
      <c r="B56" s="233"/>
      <c r="C56" s="234"/>
      <c r="D56" s="234"/>
      <c r="E56" s="234"/>
      <c r="F56" s="492" t="s">
        <v>22</v>
      </c>
      <c r="G56" s="492"/>
      <c r="H56" s="492"/>
      <c r="I56" s="191"/>
      <c r="J56" s="191"/>
    </row>
    <row r="57" spans="1:10" ht="7.5" customHeight="1">
      <c r="A57" s="235"/>
      <c r="B57" s="235"/>
      <c r="C57" s="191"/>
      <c r="D57" s="191"/>
      <c r="E57" s="191"/>
      <c r="F57" s="191"/>
      <c r="G57" s="191"/>
      <c r="H57" s="191"/>
      <c r="I57" s="191"/>
      <c r="J57" s="191"/>
    </row>
    <row r="58" spans="1:10">
      <c r="A58" s="235"/>
      <c r="B58" s="235"/>
      <c r="C58" s="191"/>
      <c r="D58" s="191"/>
      <c r="E58" s="191"/>
      <c r="F58" s="191"/>
      <c r="G58" s="191"/>
      <c r="H58" s="191"/>
      <c r="I58" s="191"/>
      <c r="J58" s="191"/>
    </row>
    <row r="59" spans="1:10">
      <c r="A59" s="235"/>
      <c r="B59" s="235"/>
      <c r="C59" s="191"/>
      <c r="D59" s="191"/>
      <c r="E59" s="191"/>
      <c r="F59" s="191"/>
      <c r="G59" s="191"/>
      <c r="H59" s="191"/>
      <c r="I59" s="191"/>
      <c r="J59" s="191"/>
    </row>
    <row r="60" spans="1:10">
      <c r="A60" s="235"/>
      <c r="B60" s="235"/>
      <c r="C60" s="191"/>
      <c r="D60" s="191"/>
      <c r="E60" s="191"/>
      <c r="F60" s="191"/>
      <c r="G60" s="191"/>
      <c r="H60" s="191"/>
      <c r="I60" s="191"/>
      <c r="J60" s="191"/>
    </row>
    <row r="61" spans="1:10">
      <c r="A61" s="43"/>
      <c r="B61" s="43"/>
    </row>
    <row r="62" spans="1:10">
      <c r="A62" s="43"/>
      <c r="B62" s="43"/>
    </row>
    <row r="63" spans="1:10">
      <c r="A63" s="43"/>
      <c r="B63" s="43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  <row r="252" spans="1:2">
      <c r="A252" s="43"/>
      <c r="B252" s="43"/>
    </row>
    <row r="253" spans="1:2">
      <c r="A253" s="43"/>
      <c r="B253" s="43"/>
    </row>
    <row r="254" spans="1:2">
      <c r="A254" s="43"/>
      <c r="B254" s="43"/>
    </row>
    <row r="255" spans="1:2">
      <c r="A255" s="43"/>
      <c r="B255" s="43"/>
    </row>
    <row r="256" spans="1:2">
      <c r="A256" s="43"/>
      <c r="B256" s="43"/>
    </row>
    <row r="257" spans="1:2">
      <c r="A257" s="43"/>
      <c r="B257" s="43"/>
    </row>
  </sheetData>
  <sheetProtection selectLockedCells="1"/>
  <mergeCells count="33">
    <mergeCell ref="A50:A54"/>
    <mergeCell ref="B50:C50"/>
    <mergeCell ref="B51:C51"/>
    <mergeCell ref="B52:C52"/>
    <mergeCell ref="B53:C53"/>
    <mergeCell ref="I48:I49"/>
    <mergeCell ref="A48:A49"/>
    <mergeCell ref="B48:C49"/>
    <mergeCell ref="A47:J47"/>
    <mergeCell ref="D48:D49"/>
    <mergeCell ref="J48:J49"/>
    <mergeCell ref="E41:E42"/>
    <mergeCell ref="A41:A42"/>
    <mergeCell ref="B41:B42"/>
    <mergeCell ref="C41:C42"/>
    <mergeCell ref="F41:H41"/>
    <mergeCell ref="F56:H56"/>
    <mergeCell ref="B54:C54"/>
    <mergeCell ref="E48:E49"/>
    <mergeCell ref="F48:H48"/>
    <mergeCell ref="D41:D42"/>
    <mergeCell ref="F8:H8"/>
    <mergeCell ref="D8:D9"/>
    <mergeCell ref="C8:C9"/>
    <mergeCell ref="A8:A9"/>
    <mergeCell ref="E8:E9"/>
    <mergeCell ref="B8:B9"/>
    <mergeCell ref="F1:J1"/>
    <mergeCell ref="A2:J2"/>
    <mergeCell ref="A3:J3"/>
    <mergeCell ref="A6:J6"/>
    <mergeCell ref="A5:J5"/>
    <mergeCell ref="A7:H7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2" manualBreakCount="2">
    <brk id="45" max="9" man="1"/>
    <brk id="68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J257"/>
  <sheetViews>
    <sheetView view="pageBreakPreview" zoomScale="75" workbookViewId="0">
      <selection activeCell="J8" sqref="J8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23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>
        <v>62</v>
      </c>
      <c r="D10" s="189">
        <v>62</v>
      </c>
      <c r="E10" s="189">
        <v>62</v>
      </c>
      <c r="F10" s="189">
        <v>63</v>
      </c>
      <c r="G10" s="189">
        <v>63</v>
      </c>
      <c r="H10" s="190">
        <v>63</v>
      </c>
      <c r="I10" s="191"/>
      <c r="J10" s="191"/>
    </row>
    <row r="11" spans="1:10" ht="33" customHeight="1">
      <c r="A11" s="192" t="s">
        <v>212</v>
      </c>
      <c r="B11" s="193" t="s">
        <v>109</v>
      </c>
      <c r="C11" s="194"/>
      <c r="D11" s="194"/>
      <c r="E11" s="194"/>
      <c r="F11" s="194"/>
      <c r="G11" s="194"/>
      <c r="H11" s="195"/>
      <c r="I11" s="191"/>
      <c r="J11" s="191"/>
    </row>
    <row r="12" spans="1:10" ht="36.75" customHeight="1">
      <c r="A12" s="192" t="s">
        <v>185</v>
      </c>
      <c r="B12" s="193" t="s">
        <v>186</v>
      </c>
      <c r="C12" s="196"/>
      <c r="D12" s="196"/>
      <c r="E12" s="196"/>
      <c r="F12" s="196"/>
      <c r="G12" s="196"/>
      <c r="H12" s="197"/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>
        <v>5007</v>
      </c>
      <c r="D14" s="194">
        <v>5211</v>
      </c>
      <c r="E14" s="194">
        <v>4038</v>
      </c>
      <c r="F14" s="194">
        <v>4184</v>
      </c>
      <c r="G14" s="194">
        <v>4310</v>
      </c>
      <c r="H14" s="195">
        <v>4453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/>
      <c r="D16" s="194"/>
      <c r="E16" s="194">
        <v>154</v>
      </c>
      <c r="F16" s="194">
        <v>158</v>
      </c>
      <c r="G16" s="194">
        <v>167</v>
      </c>
      <c r="H16" s="195">
        <v>182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/>
      <c r="D17" s="194"/>
      <c r="E17" s="194"/>
      <c r="F17" s="194"/>
      <c r="G17" s="194"/>
      <c r="H17" s="195"/>
      <c r="I17" s="191"/>
      <c r="J17" s="191"/>
    </row>
    <row r="18" spans="1:10" ht="34.5" customHeight="1">
      <c r="A18" s="192" t="s">
        <v>192</v>
      </c>
      <c r="B18" s="193" t="s">
        <v>110</v>
      </c>
      <c r="C18" s="194"/>
      <c r="D18" s="194"/>
      <c r="E18" s="194"/>
      <c r="F18" s="194"/>
      <c r="G18" s="194"/>
      <c r="H18" s="195"/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>
        <v>7.8</v>
      </c>
      <c r="D20" s="194">
        <v>7.8</v>
      </c>
      <c r="E20" s="194">
        <v>7.8</v>
      </c>
      <c r="F20" s="194">
        <v>7.8</v>
      </c>
      <c r="G20" s="194">
        <v>7.8</v>
      </c>
      <c r="H20" s="194">
        <v>7.8</v>
      </c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/>
      <c r="D22" s="194"/>
      <c r="E22" s="194"/>
      <c r="F22" s="194"/>
      <c r="G22" s="194"/>
      <c r="H22" s="195"/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/>
      <c r="D25" s="194"/>
      <c r="E25" s="194"/>
      <c r="F25" s="194"/>
      <c r="G25" s="194"/>
      <c r="H25" s="195"/>
      <c r="I25" s="191"/>
      <c r="J25" s="191"/>
    </row>
    <row r="26" spans="1:10" ht="31.5">
      <c r="A26" s="199" t="s">
        <v>200</v>
      </c>
      <c r="B26" s="193" t="s">
        <v>186</v>
      </c>
      <c r="C26" s="194"/>
      <c r="D26" s="194"/>
      <c r="E26" s="194"/>
      <c r="F26" s="194"/>
      <c r="G26" s="194"/>
      <c r="H26" s="195"/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/>
      <c r="D30" s="194"/>
      <c r="E30" s="194"/>
      <c r="F30" s="194"/>
      <c r="G30" s="194"/>
      <c r="H30" s="195"/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/>
      <c r="F32" s="194"/>
      <c r="G32" s="194"/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/>
      <c r="D33" s="194"/>
      <c r="E33" s="194"/>
      <c r="F33" s="194"/>
      <c r="G33" s="194"/>
      <c r="H33" s="195"/>
      <c r="I33" s="191"/>
      <c r="J33" s="191"/>
    </row>
    <row r="34" spans="1:10" ht="31.5">
      <c r="A34" s="199" t="s">
        <v>204</v>
      </c>
      <c r="B34" s="193" t="s">
        <v>186</v>
      </c>
      <c r="C34" s="194"/>
      <c r="D34" s="194"/>
      <c r="E34" s="194"/>
      <c r="F34" s="194"/>
      <c r="G34" s="194"/>
      <c r="H34" s="195"/>
      <c r="I34" s="191"/>
      <c r="J34" s="191"/>
    </row>
    <row r="35" spans="1:10" ht="32.25" customHeight="1">
      <c r="A35" s="192" t="s">
        <v>205</v>
      </c>
      <c r="B35" s="193" t="s">
        <v>206</v>
      </c>
      <c r="C35" s="196">
        <v>6</v>
      </c>
      <c r="D35" s="196">
        <v>6</v>
      </c>
      <c r="E35" s="196">
        <v>6</v>
      </c>
      <c r="F35" s="196">
        <v>6</v>
      </c>
      <c r="G35" s="196">
        <v>6</v>
      </c>
      <c r="H35" s="196">
        <v>6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/>
      <c r="D36" s="196"/>
      <c r="E36" s="196"/>
      <c r="F36" s="196"/>
      <c r="G36" s="196"/>
      <c r="H36" s="197"/>
      <c r="I36" s="191"/>
      <c r="J36" s="191"/>
    </row>
    <row r="37" spans="1:10" ht="34.5" customHeight="1">
      <c r="A37" s="192" t="s">
        <v>126</v>
      </c>
      <c r="B37" s="193" t="s">
        <v>186</v>
      </c>
      <c r="C37" s="196">
        <v>758</v>
      </c>
      <c r="D37" s="196">
        <v>807</v>
      </c>
      <c r="E37" s="196">
        <v>800</v>
      </c>
      <c r="F37" s="196">
        <v>841</v>
      </c>
      <c r="G37" s="196">
        <v>885</v>
      </c>
      <c r="H37" s="196">
        <v>942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/>
      <c r="F38" s="202"/>
      <c r="G38" s="202"/>
      <c r="H38" s="203"/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 t="s">
        <v>15</v>
      </c>
      <c r="B44" s="220"/>
      <c r="C44" s="221">
        <v>6</v>
      </c>
      <c r="D44" s="221">
        <v>8</v>
      </c>
      <c r="E44" s="221">
        <v>8</v>
      </c>
      <c r="F44" s="221">
        <v>8</v>
      </c>
      <c r="G44" s="221">
        <v>8</v>
      </c>
      <c r="H44" s="222">
        <v>8</v>
      </c>
      <c r="I44" s="191"/>
      <c r="J44" s="191"/>
    </row>
    <row r="45" spans="1:10" ht="15.75">
      <c r="A45" s="219" t="s">
        <v>14</v>
      </c>
      <c r="B45" s="220"/>
      <c r="C45" s="221">
        <v>655</v>
      </c>
      <c r="D45" s="221"/>
      <c r="E45" s="221"/>
      <c r="F45" s="221"/>
      <c r="G45" s="221"/>
      <c r="H45" s="222"/>
      <c r="I45" s="191"/>
      <c r="J45" s="191"/>
    </row>
    <row r="46" spans="1:10" s="46" customFormat="1" ht="22.5" customHeight="1">
      <c r="A46" s="223"/>
      <c r="B46" s="223"/>
      <c r="C46" s="206"/>
      <c r="D46" s="206"/>
      <c r="E46" s="206"/>
      <c r="F46" s="206"/>
      <c r="G46" s="206"/>
      <c r="H46" s="206"/>
      <c r="I46" s="206"/>
      <c r="J46" s="206"/>
    </row>
    <row r="47" spans="1:10" s="46" customFormat="1" ht="22.5" customHeight="1" thickBot="1">
      <c r="A47" s="475" t="s">
        <v>91</v>
      </c>
      <c r="B47" s="475"/>
      <c r="C47" s="475"/>
      <c r="D47" s="475"/>
      <c r="E47" s="475"/>
      <c r="F47" s="475"/>
      <c r="G47" s="475"/>
      <c r="H47" s="475"/>
      <c r="I47" s="475"/>
      <c r="J47" s="475"/>
    </row>
    <row r="48" spans="1:10" s="46" customFormat="1" ht="63.75" customHeight="1">
      <c r="A48" s="471" t="s">
        <v>254</v>
      </c>
      <c r="B48" s="464" t="s">
        <v>222</v>
      </c>
      <c r="C48" s="465"/>
      <c r="D48" s="457" t="s">
        <v>223</v>
      </c>
      <c r="E48" s="457" t="s">
        <v>224</v>
      </c>
      <c r="F48" s="478" t="s">
        <v>227</v>
      </c>
      <c r="G48" s="479"/>
      <c r="H48" s="480"/>
      <c r="I48" s="457" t="s">
        <v>228</v>
      </c>
      <c r="J48" s="468" t="s">
        <v>214</v>
      </c>
    </row>
    <row r="49" spans="1:10" s="46" customFormat="1" ht="36.75" customHeight="1" thickBot="1">
      <c r="A49" s="472"/>
      <c r="B49" s="466"/>
      <c r="C49" s="467"/>
      <c r="D49" s="458"/>
      <c r="E49" s="458"/>
      <c r="F49" s="224" t="s">
        <v>225</v>
      </c>
      <c r="G49" s="224" t="s">
        <v>226</v>
      </c>
      <c r="H49" s="224" t="s">
        <v>215</v>
      </c>
      <c r="I49" s="458"/>
      <c r="J49" s="469"/>
    </row>
    <row r="50" spans="1:10" s="46" customFormat="1" ht="36.75" customHeight="1">
      <c r="A50" s="459" t="s">
        <v>216</v>
      </c>
      <c r="B50" s="462" t="s">
        <v>73</v>
      </c>
      <c r="C50" s="463"/>
      <c r="D50" s="225"/>
      <c r="E50" s="225"/>
      <c r="F50" s="225"/>
      <c r="G50" s="225"/>
      <c r="H50" s="225"/>
      <c r="I50" s="225"/>
      <c r="J50" s="226"/>
    </row>
    <row r="51" spans="1:10" s="46" customFormat="1" ht="36.75" customHeight="1">
      <c r="A51" s="460"/>
      <c r="B51" s="485">
        <v>2018</v>
      </c>
      <c r="C51" s="485">
        <v>2013</v>
      </c>
      <c r="D51" s="227"/>
      <c r="E51" s="227"/>
      <c r="F51" s="227"/>
      <c r="G51" s="227"/>
      <c r="H51" s="227"/>
      <c r="I51" s="227"/>
      <c r="J51" s="228"/>
    </row>
    <row r="52" spans="1:10" s="46" customFormat="1" ht="36.75" customHeight="1">
      <c r="A52" s="460"/>
      <c r="B52" s="485">
        <v>2019</v>
      </c>
      <c r="C52" s="485">
        <v>2013</v>
      </c>
      <c r="D52" s="229"/>
      <c r="E52" s="229"/>
      <c r="F52" s="229"/>
      <c r="G52" s="229"/>
      <c r="H52" s="229"/>
      <c r="I52" s="229"/>
      <c r="J52" s="230"/>
    </row>
    <row r="53" spans="1:10" s="46" customFormat="1" ht="36.75" customHeight="1">
      <c r="A53" s="460"/>
      <c r="B53" s="485">
        <v>2020</v>
      </c>
      <c r="C53" s="485">
        <v>2013</v>
      </c>
      <c r="D53" s="229"/>
      <c r="E53" s="229"/>
      <c r="F53" s="229"/>
      <c r="G53" s="229"/>
      <c r="H53" s="229"/>
      <c r="I53" s="229"/>
      <c r="J53" s="230"/>
    </row>
    <row r="54" spans="1:10" s="46" customFormat="1" ht="36.75" customHeight="1" thickBot="1">
      <c r="A54" s="461"/>
      <c r="B54" s="486">
        <v>2021</v>
      </c>
      <c r="C54" s="486">
        <v>2013</v>
      </c>
      <c r="D54" s="231"/>
      <c r="E54" s="231"/>
      <c r="F54" s="231"/>
      <c r="G54" s="231"/>
      <c r="H54" s="231"/>
      <c r="I54" s="231"/>
      <c r="J54" s="232"/>
    </row>
    <row r="55" spans="1:10" s="46" customFormat="1" ht="22.5" customHeight="1">
      <c r="A55" s="223"/>
      <c r="B55" s="223"/>
      <c r="C55" s="206"/>
      <c r="D55" s="206"/>
      <c r="E55" s="206"/>
      <c r="F55" s="206"/>
      <c r="G55" s="206"/>
      <c r="H55" s="206"/>
      <c r="I55" s="206"/>
      <c r="J55" s="206"/>
    </row>
    <row r="56" spans="1:10" ht="27" customHeight="1">
      <c r="A56" s="208" t="s">
        <v>210</v>
      </c>
      <c r="B56" s="233"/>
      <c r="C56" s="234"/>
      <c r="D56" s="234"/>
      <c r="E56" s="234"/>
      <c r="F56" s="492" t="s">
        <v>16</v>
      </c>
      <c r="G56" s="492"/>
      <c r="H56" s="492"/>
      <c r="I56" s="191"/>
      <c r="J56" s="191"/>
    </row>
    <row r="57" spans="1:10" ht="7.5" customHeight="1">
      <c r="A57" s="235"/>
      <c r="B57" s="235"/>
      <c r="C57" s="191"/>
      <c r="D57" s="191"/>
      <c r="E57" s="191"/>
      <c r="F57" s="191"/>
      <c r="G57" s="191"/>
      <c r="H57" s="191"/>
      <c r="I57" s="191"/>
      <c r="J57" s="191"/>
    </row>
    <row r="58" spans="1:10">
      <c r="A58" s="235"/>
      <c r="B58" s="235"/>
      <c r="C58" s="191"/>
      <c r="D58" s="191"/>
      <c r="E58" s="191"/>
      <c r="F58" s="191"/>
      <c r="G58" s="191"/>
      <c r="H58" s="191"/>
      <c r="I58" s="191"/>
      <c r="J58" s="191"/>
    </row>
    <row r="59" spans="1:10">
      <c r="A59" s="235"/>
      <c r="B59" s="235"/>
      <c r="C59" s="191"/>
      <c r="D59" s="191"/>
      <c r="E59" s="191"/>
      <c r="F59" s="191"/>
      <c r="G59" s="191"/>
      <c r="H59" s="191"/>
      <c r="I59" s="191"/>
      <c r="J59" s="191"/>
    </row>
    <row r="60" spans="1:10">
      <c r="A60" s="235"/>
      <c r="B60" s="235"/>
      <c r="C60" s="191"/>
      <c r="D60" s="191"/>
      <c r="E60" s="191"/>
      <c r="F60" s="191"/>
      <c r="G60" s="191"/>
      <c r="H60" s="191"/>
      <c r="I60" s="191"/>
      <c r="J60" s="191"/>
    </row>
    <row r="61" spans="1:10">
      <c r="A61" s="43"/>
      <c r="B61" s="43"/>
    </row>
    <row r="62" spans="1:10">
      <c r="A62" s="43"/>
      <c r="B62" s="43"/>
    </row>
    <row r="63" spans="1:10">
      <c r="A63" s="43"/>
      <c r="B63" s="43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  <row r="252" spans="1:2">
      <c r="A252" s="43"/>
      <c r="B252" s="43"/>
    </row>
    <row r="253" spans="1:2">
      <c r="A253" s="43"/>
      <c r="B253" s="43"/>
    </row>
    <row r="254" spans="1:2">
      <c r="A254" s="43"/>
      <c r="B254" s="43"/>
    </row>
    <row r="255" spans="1:2">
      <c r="A255" s="43"/>
      <c r="B255" s="43"/>
    </row>
    <row r="256" spans="1:2">
      <c r="A256" s="43"/>
      <c r="B256" s="43"/>
    </row>
    <row r="257" spans="1:2">
      <c r="A257" s="43"/>
      <c r="B257" s="43"/>
    </row>
  </sheetData>
  <sheetProtection selectLockedCells="1"/>
  <mergeCells count="33">
    <mergeCell ref="A7:H7"/>
    <mergeCell ref="F1:J1"/>
    <mergeCell ref="A2:J2"/>
    <mergeCell ref="A3:J3"/>
    <mergeCell ref="A6:J6"/>
    <mergeCell ref="A5:J5"/>
    <mergeCell ref="I48:I49"/>
    <mergeCell ref="J48:J49"/>
    <mergeCell ref="B48:C49"/>
    <mergeCell ref="E8:E9"/>
    <mergeCell ref="D8:D9"/>
    <mergeCell ref="A47:J47"/>
    <mergeCell ref="A41:A42"/>
    <mergeCell ref="D41:D42"/>
    <mergeCell ref="F41:H41"/>
    <mergeCell ref="C41:C42"/>
    <mergeCell ref="B52:C52"/>
    <mergeCell ref="F8:H8"/>
    <mergeCell ref="E41:E42"/>
    <mergeCell ref="A8:A9"/>
    <mergeCell ref="B41:B42"/>
    <mergeCell ref="B8:B9"/>
    <mergeCell ref="C8:C9"/>
    <mergeCell ref="B53:C53"/>
    <mergeCell ref="B54:C54"/>
    <mergeCell ref="F56:H56"/>
    <mergeCell ref="A48:A49"/>
    <mergeCell ref="D48:D49"/>
    <mergeCell ref="E48:E49"/>
    <mergeCell ref="F48:H48"/>
    <mergeCell ref="A50:A54"/>
    <mergeCell ref="B50:C50"/>
    <mergeCell ref="B51:C51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2" manualBreakCount="2">
    <brk id="45" max="9" man="1"/>
    <brk id="68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5">
    <tabColor indexed="50"/>
  </sheetPr>
  <dimension ref="A1:AR26"/>
  <sheetViews>
    <sheetView tabSelected="1" view="pageBreakPreview" zoomScale="75" zoomScaleNormal="75" workbookViewId="0">
      <pane ySplit="7" topLeftCell="A8" activePane="bottomLeft" state="frozen"/>
      <selection activeCell="J11" sqref="J11"/>
      <selection pane="bottomLeft" activeCell="B17" sqref="B17:V17"/>
    </sheetView>
  </sheetViews>
  <sheetFormatPr defaultRowHeight="12.75"/>
  <cols>
    <col min="1" max="1" width="6.85546875" style="59" bestFit="1" customWidth="1"/>
    <col min="2" max="2" width="39.85546875" customWidth="1"/>
    <col min="3" max="3" width="13.42578125" customWidth="1"/>
    <col min="4" max="4" width="13" bestFit="1" customWidth="1"/>
    <col min="5" max="9" width="10.5703125" bestFit="1" customWidth="1"/>
    <col min="10" max="10" width="9.85546875" customWidth="1"/>
    <col min="11" max="11" width="10.5703125" customWidth="1"/>
    <col min="12" max="12" width="9.85546875" customWidth="1"/>
    <col min="13" max="13" width="10.140625" customWidth="1"/>
    <col min="14" max="14" width="9.85546875" customWidth="1"/>
    <col min="17" max="17" width="10.28515625" customWidth="1"/>
    <col min="21" max="22" width="11.140625" customWidth="1"/>
    <col min="23" max="23" width="32.28515625" customWidth="1"/>
    <col min="24" max="24" width="22.42578125" customWidth="1"/>
    <col min="25" max="25" width="17.42578125" customWidth="1"/>
    <col min="26" max="26" width="12.140625" customWidth="1"/>
    <col min="27" max="27" width="12.42578125" customWidth="1"/>
    <col min="28" max="28" width="12" customWidth="1"/>
    <col min="29" max="29" width="11.5703125" customWidth="1"/>
    <col min="30" max="30" width="12.140625" customWidth="1"/>
    <col min="31" max="31" width="12.85546875" customWidth="1"/>
    <col min="32" max="32" width="10" customWidth="1"/>
    <col min="33" max="33" width="9.85546875" customWidth="1"/>
    <col min="34" max="35" width="10.42578125" customWidth="1"/>
    <col min="36" max="36" width="10" customWidth="1"/>
    <col min="37" max="38" width="11.140625" customWidth="1"/>
    <col min="39" max="39" width="18.7109375" customWidth="1"/>
    <col min="40" max="40" width="16.140625" customWidth="1"/>
    <col min="41" max="41" width="16.42578125" customWidth="1"/>
    <col min="42" max="42" width="19.28515625" customWidth="1"/>
    <col min="43" max="43" width="16.7109375" customWidth="1"/>
    <col min="44" max="44" width="15.85546875" customWidth="1"/>
  </cols>
  <sheetData>
    <row r="1" spans="1:44" ht="29.45" customHeight="1">
      <c r="B1" s="22"/>
      <c r="C1" s="22"/>
      <c r="D1" s="22"/>
      <c r="E1" s="22"/>
      <c r="F1" s="512"/>
      <c r="G1" s="512"/>
      <c r="H1" s="512"/>
      <c r="AP1" s="531" t="s">
        <v>94</v>
      </c>
      <c r="AQ1" s="531"/>
      <c r="AR1" s="531"/>
    </row>
    <row r="2" spans="1:44" ht="42.75" customHeight="1">
      <c r="B2" s="521" t="s">
        <v>92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2"/>
      <c r="AN2" s="52"/>
      <c r="AO2" s="52"/>
      <c r="AP2" s="52"/>
      <c r="AQ2" s="52"/>
      <c r="AR2" s="52"/>
    </row>
    <row r="3" spans="1:44" ht="19.5" thickBot="1">
      <c r="B3" s="22"/>
      <c r="C3" s="22"/>
      <c r="D3" s="22"/>
      <c r="E3" s="22"/>
      <c r="F3" s="22"/>
      <c r="G3" s="22"/>
      <c r="H3" s="22"/>
      <c r="AL3" s="52"/>
      <c r="AM3" s="51"/>
      <c r="AN3" s="51"/>
      <c r="AO3" s="51"/>
      <c r="AP3" s="51"/>
      <c r="AQ3" s="51"/>
      <c r="AR3" s="51"/>
    </row>
    <row r="4" spans="1:44" ht="51" customHeight="1">
      <c r="A4" s="503" t="s">
        <v>164</v>
      </c>
      <c r="B4" s="496" t="s">
        <v>230</v>
      </c>
      <c r="C4" s="513" t="s">
        <v>233</v>
      </c>
      <c r="D4" s="522"/>
      <c r="E4" s="522"/>
      <c r="F4" s="522"/>
      <c r="G4" s="522"/>
      <c r="H4" s="514"/>
      <c r="I4" s="513" t="s">
        <v>231</v>
      </c>
      <c r="J4" s="522"/>
      <c r="K4" s="522"/>
      <c r="L4" s="522"/>
      <c r="M4" s="522"/>
      <c r="N4" s="514"/>
      <c r="O4" s="513" t="s">
        <v>232</v>
      </c>
      <c r="P4" s="522"/>
      <c r="Q4" s="522"/>
      <c r="R4" s="522"/>
      <c r="S4" s="522"/>
      <c r="T4" s="514"/>
      <c r="U4" s="513" t="s">
        <v>255</v>
      </c>
      <c r="V4" s="514"/>
      <c r="W4" s="513" t="s">
        <v>282</v>
      </c>
      <c r="X4" s="514"/>
      <c r="Y4" s="524" t="s">
        <v>266</v>
      </c>
      <c r="Z4" s="500" t="s">
        <v>267</v>
      </c>
      <c r="AA4" s="501"/>
      <c r="AB4" s="501"/>
      <c r="AC4" s="501"/>
      <c r="AD4" s="501"/>
      <c r="AE4" s="501"/>
      <c r="AF4" s="502"/>
      <c r="AG4" s="503" t="s">
        <v>256</v>
      </c>
      <c r="AH4" s="535"/>
      <c r="AI4" s="535"/>
      <c r="AJ4" s="535"/>
      <c r="AK4" s="535"/>
      <c r="AL4" s="496"/>
      <c r="AM4" s="532" t="s">
        <v>268</v>
      </c>
      <c r="AN4" s="500" t="s">
        <v>267</v>
      </c>
      <c r="AO4" s="501"/>
      <c r="AP4" s="501"/>
      <c r="AQ4" s="501"/>
      <c r="AR4" s="502"/>
    </row>
    <row r="5" spans="1:44" ht="102" customHeight="1">
      <c r="A5" s="498"/>
      <c r="B5" s="495"/>
      <c r="C5" s="515"/>
      <c r="D5" s="523"/>
      <c r="E5" s="523"/>
      <c r="F5" s="523"/>
      <c r="G5" s="523"/>
      <c r="H5" s="516"/>
      <c r="I5" s="515"/>
      <c r="J5" s="523"/>
      <c r="K5" s="523"/>
      <c r="L5" s="523"/>
      <c r="M5" s="523"/>
      <c r="N5" s="516"/>
      <c r="O5" s="515"/>
      <c r="P5" s="523"/>
      <c r="Q5" s="523"/>
      <c r="R5" s="523"/>
      <c r="S5" s="523"/>
      <c r="T5" s="516"/>
      <c r="U5" s="515"/>
      <c r="V5" s="516"/>
      <c r="W5" s="515"/>
      <c r="X5" s="516"/>
      <c r="Y5" s="525"/>
      <c r="Z5" s="498" t="s">
        <v>279</v>
      </c>
      <c r="AA5" s="494" t="s">
        <v>278</v>
      </c>
      <c r="AB5" s="494" t="s">
        <v>280</v>
      </c>
      <c r="AC5" s="494" t="s">
        <v>281</v>
      </c>
      <c r="AD5" s="494" t="s">
        <v>117</v>
      </c>
      <c r="AE5" s="494" t="s">
        <v>138</v>
      </c>
      <c r="AF5" s="495" t="s">
        <v>142</v>
      </c>
      <c r="AG5" s="529" t="s">
        <v>236</v>
      </c>
      <c r="AH5" s="530"/>
      <c r="AI5" s="509" t="s">
        <v>237</v>
      </c>
      <c r="AJ5" s="530"/>
      <c r="AK5" s="509" t="s">
        <v>238</v>
      </c>
      <c r="AL5" s="510"/>
      <c r="AM5" s="533"/>
      <c r="AN5" s="498" t="s">
        <v>271</v>
      </c>
      <c r="AO5" s="494" t="s">
        <v>272</v>
      </c>
      <c r="AP5" s="494" t="s">
        <v>273</v>
      </c>
      <c r="AQ5" s="494" t="s">
        <v>274</v>
      </c>
      <c r="AR5" s="495" t="s">
        <v>275</v>
      </c>
    </row>
    <row r="6" spans="1:44" ht="39.75" customHeight="1">
      <c r="A6" s="498"/>
      <c r="B6" s="495"/>
      <c r="C6" s="498" t="s">
        <v>312</v>
      </c>
      <c r="D6" s="494" t="s">
        <v>74</v>
      </c>
      <c r="E6" s="494" t="s">
        <v>75</v>
      </c>
      <c r="F6" s="494" t="s">
        <v>155</v>
      </c>
      <c r="G6" s="494"/>
      <c r="H6" s="495"/>
      <c r="I6" s="498" t="str">
        <f>C6</f>
        <v>Факт 
2016 г.</v>
      </c>
      <c r="J6" s="494" t="str">
        <f>D6</f>
        <v>Факт 
2017 г.</v>
      </c>
      <c r="K6" s="494" t="str">
        <f>E6</f>
        <v>Оценка 2018 г.</v>
      </c>
      <c r="L6" s="494" t="s">
        <v>155</v>
      </c>
      <c r="M6" s="494"/>
      <c r="N6" s="495"/>
      <c r="O6" s="498" t="str">
        <f>I6</f>
        <v>Факт 
2016 г.</v>
      </c>
      <c r="P6" s="494" t="str">
        <f>J6</f>
        <v>Факт 
2017 г.</v>
      </c>
      <c r="Q6" s="494" t="str">
        <f>K6</f>
        <v>Оценка 2018 г.</v>
      </c>
      <c r="R6" s="494" t="s">
        <v>155</v>
      </c>
      <c r="S6" s="494"/>
      <c r="T6" s="495"/>
      <c r="U6" s="517" t="str">
        <f>P6</f>
        <v>Факт 
2017 г.</v>
      </c>
      <c r="V6" s="519" t="str">
        <f>Q6</f>
        <v>Оценка 2018 г.</v>
      </c>
      <c r="W6" s="517" t="s">
        <v>276</v>
      </c>
      <c r="X6" s="519" t="s">
        <v>277</v>
      </c>
      <c r="Y6" s="525"/>
      <c r="Z6" s="498"/>
      <c r="AA6" s="494"/>
      <c r="AB6" s="494"/>
      <c r="AC6" s="494"/>
      <c r="AD6" s="494"/>
      <c r="AE6" s="494"/>
      <c r="AF6" s="495"/>
      <c r="AG6" s="517" t="s">
        <v>74</v>
      </c>
      <c r="AH6" s="507" t="s">
        <v>75</v>
      </c>
      <c r="AI6" s="507" t="str">
        <f>AG6</f>
        <v>Факт 
2017 г.</v>
      </c>
      <c r="AJ6" s="507" t="str">
        <f>AH6</f>
        <v>Оценка 2018 г.</v>
      </c>
      <c r="AK6" s="507" t="str">
        <f>AI6</f>
        <v>Факт 
2017 г.</v>
      </c>
      <c r="AL6" s="519" t="str">
        <f>AJ6</f>
        <v>Оценка 2018 г.</v>
      </c>
      <c r="AM6" s="533"/>
      <c r="AN6" s="498"/>
      <c r="AO6" s="494"/>
      <c r="AP6" s="494"/>
      <c r="AQ6" s="494"/>
      <c r="AR6" s="495"/>
    </row>
    <row r="7" spans="1:44" ht="36" customHeight="1" thickBot="1">
      <c r="A7" s="499"/>
      <c r="B7" s="497"/>
      <c r="C7" s="499"/>
      <c r="D7" s="511"/>
      <c r="E7" s="511"/>
      <c r="F7" s="87" t="s">
        <v>284</v>
      </c>
      <c r="G7" s="87" t="s">
        <v>313</v>
      </c>
      <c r="H7" s="88" t="s">
        <v>76</v>
      </c>
      <c r="I7" s="499"/>
      <c r="J7" s="511"/>
      <c r="K7" s="511"/>
      <c r="L7" s="87" t="str">
        <f>F7</f>
        <v>2019 г.</v>
      </c>
      <c r="M7" s="87" t="str">
        <f>G7</f>
        <v>2020 г.</v>
      </c>
      <c r="N7" s="88" t="str">
        <f>H7</f>
        <v>2021 г.</v>
      </c>
      <c r="O7" s="499"/>
      <c r="P7" s="511"/>
      <c r="Q7" s="511"/>
      <c r="R7" s="87" t="str">
        <f>L7</f>
        <v>2019 г.</v>
      </c>
      <c r="S7" s="87" t="str">
        <f>M7</f>
        <v>2020 г.</v>
      </c>
      <c r="T7" s="88" t="str">
        <f>N7</f>
        <v>2021 г.</v>
      </c>
      <c r="U7" s="518"/>
      <c r="V7" s="520"/>
      <c r="W7" s="518"/>
      <c r="X7" s="520"/>
      <c r="Y7" s="526"/>
      <c r="Z7" s="499"/>
      <c r="AA7" s="511"/>
      <c r="AB7" s="511"/>
      <c r="AC7" s="511"/>
      <c r="AD7" s="511"/>
      <c r="AE7" s="511"/>
      <c r="AF7" s="497"/>
      <c r="AG7" s="518"/>
      <c r="AH7" s="508"/>
      <c r="AI7" s="508"/>
      <c r="AJ7" s="508"/>
      <c r="AK7" s="508"/>
      <c r="AL7" s="520"/>
      <c r="AM7" s="534"/>
      <c r="AN7" s="499"/>
      <c r="AO7" s="511"/>
      <c r="AP7" s="511"/>
      <c r="AQ7" s="511"/>
      <c r="AR7" s="497"/>
    </row>
    <row r="8" spans="1:44" ht="18.75">
      <c r="A8" s="80">
        <v>1</v>
      </c>
      <c r="B8" s="81" t="s">
        <v>24</v>
      </c>
      <c r="C8" s="364">
        <v>210.471</v>
      </c>
      <c r="D8" s="370">
        <v>291.07400000000001</v>
      </c>
      <c r="E8" s="370">
        <v>304.988</v>
      </c>
      <c r="F8" s="370">
        <v>318.79000000000002</v>
      </c>
      <c r="G8" s="370">
        <v>332.24200000000002</v>
      </c>
      <c r="H8" s="371">
        <v>345.15199999999999</v>
      </c>
      <c r="I8" s="82">
        <v>257.24</v>
      </c>
      <c r="J8" s="376">
        <v>290.34800000000001</v>
      </c>
      <c r="K8" s="376">
        <v>301.27800000000002</v>
      </c>
      <c r="L8" s="376">
        <v>313.02800000000002</v>
      </c>
      <c r="M8" s="376">
        <v>340.88799999999998</v>
      </c>
      <c r="N8" s="377">
        <v>360.66</v>
      </c>
      <c r="O8" s="77">
        <v>959</v>
      </c>
      <c r="P8" s="61">
        <v>964</v>
      </c>
      <c r="Q8" s="61">
        <v>972</v>
      </c>
      <c r="R8" s="61">
        <v>987</v>
      </c>
      <c r="S8" s="61">
        <v>1014</v>
      </c>
      <c r="T8" s="380">
        <v>1021</v>
      </c>
      <c r="U8" s="83">
        <v>68</v>
      </c>
      <c r="V8" s="84">
        <v>82</v>
      </c>
      <c r="W8" s="269" t="s">
        <v>31</v>
      </c>
      <c r="X8" s="270" t="s">
        <v>31</v>
      </c>
      <c r="Y8" s="85">
        <v>136</v>
      </c>
      <c r="Z8" s="77">
        <v>0</v>
      </c>
      <c r="AA8" s="61">
        <v>2</v>
      </c>
      <c r="AB8" s="61">
        <v>1</v>
      </c>
      <c r="AC8" s="86">
        <v>1</v>
      </c>
      <c r="AD8" s="86">
        <v>131</v>
      </c>
      <c r="AE8" s="86">
        <v>0</v>
      </c>
      <c r="AF8" s="84">
        <v>1</v>
      </c>
      <c r="AG8" s="83">
        <v>126</v>
      </c>
      <c r="AH8" s="86">
        <v>127</v>
      </c>
      <c r="AI8" s="86">
        <v>9</v>
      </c>
      <c r="AJ8" s="86">
        <v>9</v>
      </c>
      <c r="AK8" s="86"/>
      <c r="AL8" s="84"/>
      <c r="AM8" s="85">
        <v>11</v>
      </c>
      <c r="AN8" s="83">
        <v>3</v>
      </c>
      <c r="AO8" s="86">
        <v>2</v>
      </c>
      <c r="AP8" s="86">
        <v>2</v>
      </c>
      <c r="AQ8" s="86">
        <v>0</v>
      </c>
      <c r="AR8" s="84">
        <v>4</v>
      </c>
    </row>
    <row r="9" spans="1:44" ht="18.75">
      <c r="A9" s="67">
        <v>2</v>
      </c>
      <c r="B9" s="68" t="s">
        <v>25</v>
      </c>
      <c r="C9" s="365">
        <v>3.4390000000000001</v>
      </c>
      <c r="D9" s="372">
        <v>6.34</v>
      </c>
      <c r="E9" s="372">
        <v>7.835</v>
      </c>
      <c r="F9" s="372">
        <v>8.1150000000000002</v>
      </c>
      <c r="G9" s="372">
        <v>8.3659999999999997</v>
      </c>
      <c r="H9" s="373">
        <v>8.5229999999999997</v>
      </c>
      <c r="I9" s="66">
        <v>19.48</v>
      </c>
      <c r="J9" s="378">
        <v>22.98</v>
      </c>
      <c r="K9" s="378">
        <v>23.853999999999999</v>
      </c>
      <c r="L9" s="378">
        <v>24.934000000000001</v>
      </c>
      <c r="M9" s="378">
        <v>27.154</v>
      </c>
      <c r="N9" s="379">
        <v>28.728999999999999</v>
      </c>
      <c r="O9" s="62">
        <v>103</v>
      </c>
      <c r="P9" s="381">
        <v>103</v>
      </c>
      <c r="Q9" s="381">
        <v>104</v>
      </c>
      <c r="R9" s="381">
        <v>106</v>
      </c>
      <c r="S9" s="381">
        <v>109</v>
      </c>
      <c r="T9" s="382">
        <v>110</v>
      </c>
      <c r="U9" s="71">
        <v>16</v>
      </c>
      <c r="V9" s="72">
        <v>17</v>
      </c>
      <c r="W9" s="271" t="s">
        <v>31</v>
      </c>
      <c r="X9" s="272" t="s">
        <v>31</v>
      </c>
      <c r="Y9" s="75">
        <v>8</v>
      </c>
      <c r="Z9" s="71">
        <v>0</v>
      </c>
      <c r="AA9" s="60">
        <v>6</v>
      </c>
      <c r="AB9" s="60">
        <v>0</v>
      </c>
      <c r="AC9" s="60">
        <v>0</v>
      </c>
      <c r="AD9" s="60">
        <v>2</v>
      </c>
      <c r="AE9" s="60">
        <v>0</v>
      </c>
      <c r="AF9" s="72">
        <v>0</v>
      </c>
      <c r="AG9" s="71">
        <v>8</v>
      </c>
      <c r="AH9" s="60">
        <v>7</v>
      </c>
      <c r="AI9" s="60">
        <v>1</v>
      </c>
      <c r="AJ9" s="60">
        <v>1</v>
      </c>
      <c r="AK9" s="60"/>
      <c r="AL9" s="72"/>
      <c r="AM9" s="75">
        <v>4</v>
      </c>
      <c r="AN9" s="71">
        <v>2</v>
      </c>
      <c r="AO9" s="60">
        <v>1</v>
      </c>
      <c r="AP9" s="60">
        <v>0</v>
      </c>
      <c r="AQ9" s="60">
        <v>0</v>
      </c>
      <c r="AR9" s="72">
        <v>1</v>
      </c>
    </row>
    <row r="10" spans="1:44" ht="18.75">
      <c r="A10" s="67">
        <v>3</v>
      </c>
      <c r="B10" s="68" t="s">
        <v>26</v>
      </c>
      <c r="C10" s="365">
        <v>103.229</v>
      </c>
      <c r="D10" s="372">
        <v>49.648000000000003</v>
      </c>
      <c r="E10" s="372">
        <v>42.12</v>
      </c>
      <c r="F10" s="372">
        <v>44.219000000000001</v>
      </c>
      <c r="G10" s="372">
        <v>46.244</v>
      </c>
      <c r="H10" s="373">
        <v>48.226999999999997</v>
      </c>
      <c r="I10" s="66">
        <v>23.12</v>
      </c>
      <c r="J10" s="378">
        <v>26</v>
      </c>
      <c r="K10" s="378">
        <v>26.988</v>
      </c>
      <c r="L10" s="378">
        <v>28.041</v>
      </c>
      <c r="M10" s="378">
        <v>30.536999999999999</v>
      </c>
      <c r="N10" s="379">
        <v>32.308999999999997</v>
      </c>
      <c r="O10" s="62">
        <v>109</v>
      </c>
      <c r="P10" s="381">
        <v>108</v>
      </c>
      <c r="Q10" s="381">
        <v>109</v>
      </c>
      <c r="R10" s="381">
        <v>111</v>
      </c>
      <c r="S10" s="381">
        <v>114</v>
      </c>
      <c r="T10" s="382">
        <v>115</v>
      </c>
      <c r="U10" s="71">
        <v>6</v>
      </c>
      <c r="V10" s="72">
        <v>11</v>
      </c>
      <c r="W10" s="271" t="s">
        <v>31</v>
      </c>
      <c r="X10" s="272" t="s">
        <v>31</v>
      </c>
      <c r="Y10" s="75">
        <v>37</v>
      </c>
      <c r="Z10" s="71">
        <v>0</v>
      </c>
      <c r="AA10" s="60">
        <v>8</v>
      </c>
      <c r="AB10" s="60">
        <v>12</v>
      </c>
      <c r="AC10" s="60">
        <v>0</v>
      </c>
      <c r="AD10" s="60">
        <v>16</v>
      </c>
      <c r="AE10" s="60">
        <v>1</v>
      </c>
      <c r="AF10" s="72">
        <v>0</v>
      </c>
      <c r="AG10" s="71">
        <v>34</v>
      </c>
      <c r="AH10" s="60">
        <v>35</v>
      </c>
      <c r="AI10" s="60">
        <v>2</v>
      </c>
      <c r="AJ10" s="60">
        <v>2</v>
      </c>
      <c r="AK10" s="60"/>
      <c r="AL10" s="72"/>
      <c r="AM10" s="75">
        <v>3</v>
      </c>
      <c r="AN10" s="71">
        <v>1</v>
      </c>
      <c r="AO10" s="60">
        <v>1</v>
      </c>
      <c r="AP10" s="60">
        <v>0</v>
      </c>
      <c r="AQ10" s="60">
        <v>0</v>
      </c>
      <c r="AR10" s="72">
        <v>1</v>
      </c>
    </row>
    <row r="11" spans="1:44" ht="18.75">
      <c r="A11" s="67">
        <v>4</v>
      </c>
      <c r="B11" s="68" t="s">
        <v>27</v>
      </c>
      <c r="C11" s="365"/>
      <c r="D11" s="372"/>
      <c r="E11" s="372">
        <v>1.069</v>
      </c>
      <c r="F11" s="372">
        <v>1.109</v>
      </c>
      <c r="G11" s="372">
        <v>1.143</v>
      </c>
      <c r="H11" s="373">
        <v>1.181</v>
      </c>
      <c r="I11" s="66">
        <v>18.8</v>
      </c>
      <c r="J11" s="378">
        <v>21.03</v>
      </c>
      <c r="K11" s="378">
        <v>21.93</v>
      </c>
      <c r="L11" s="378">
        <v>22.867000000000001</v>
      </c>
      <c r="M11" s="378">
        <v>24.905999999999999</v>
      </c>
      <c r="N11" s="379">
        <v>26.538</v>
      </c>
      <c r="O11" s="62">
        <v>76</v>
      </c>
      <c r="P11" s="381">
        <v>76</v>
      </c>
      <c r="Q11" s="381">
        <v>77</v>
      </c>
      <c r="R11" s="381">
        <v>78</v>
      </c>
      <c r="S11" s="381">
        <v>79</v>
      </c>
      <c r="T11" s="382">
        <v>80</v>
      </c>
      <c r="U11" s="71">
        <v>23</v>
      </c>
      <c r="V11" s="72">
        <v>25</v>
      </c>
      <c r="W11" s="271" t="s">
        <v>31</v>
      </c>
      <c r="X11" s="272" t="s">
        <v>31</v>
      </c>
      <c r="Y11" s="75">
        <v>12</v>
      </c>
      <c r="Z11" s="71">
        <v>0</v>
      </c>
      <c r="AA11" s="60">
        <v>3</v>
      </c>
      <c r="AB11" s="60">
        <v>0</v>
      </c>
      <c r="AC11" s="60">
        <v>0</v>
      </c>
      <c r="AD11" s="60">
        <v>9</v>
      </c>
      <c r="AE11" s="60">
        <v>0</v>
      </c>
      <c r="AF11" s="72">
        <v>0</v>
      </c>
      <c r="AG11" s="71">
        <v>12</v>
      </c>
      <c r="AH11" s="60">
        <v>12</v>
      </c>
      <c r="AI11" s="60">
        <v>0</v>
      </c>
      <c r="AJ11" s="60">
        <v>0</v>
      </c>
      <c r="AK11" s="60"/>
      <c r="AL11" s="72"/>
      <c r="AM11" s="75">
        <v>3</v>
      </c>
      <c r="AN11" s="71">
        <v>1</v>
      </c>
      <c r="AO11" s="60">
        <v>1</v>
      </c>
      <c r="AP11" s="60">
        <v>0</v>
      </c>
      <c r="AQ11" s="60">
        <v>0</v>
      </c>
      <c r="AR11" s="72">
        <v>1</v>
      </c>
    </row>
    <row r="12" spans="1:44" ht="18.75">
      <c r="A12" s="67">
        <v>5</v>
      </c>
      <c r="B12" s="68" t="s">
        <v>28</v>
      </c>
      <c r="C12" s="366"/>
      <c r="D12" s="372"/>
      <c r="E12" s="372">
        <v>0.315</v>
      </c>
      <c r="F12" s="372">
        <v>0.32700000000000001</v>
      </c>
      <c r="G12" s="372">
        <v>0.33700000000000002</v>
      </c>
      <c r="H12" s="373">
        <v>0.34899999999999998</v>
      </c>
      <c r="I12" s="66">
        <v>18.7</v>
      </c>
      <c r="J12" s="378">
        <v>20.32</v>
      </c>
      <c r="K12" s="378">
        <v>21.093</v>
      </c>
      <c r="L12" s="378">
        <v>21.916</v>
      </c>
      <c r="M12" s="378">
        <v>23.866</v>
      </c>
      <c r="N12" s="379">
        <v>25.311</v>
      </c>
      <c r="O12" s="62">
        <v>72</v>
      </c>
      <c r="P12" s="381">
        <v>73</v>
      </c>
      <c r="Q12" s="381">
        <v>74</v>
      </c>
      <c r="R12" s="381">
        <v>75</v>
      </c>
      <c r="S12" s="381">
        <v>78</v>
      </c>
      <c r="T12" s="382">
        <v>79</v>
      </c>
      <c r="U12" s="71">
        <v>9</v>
      </c>
      <c r="V12" s="72">
        <v>10</v>
      </c>
      <c r="W12" s="271" t="s">
        <v>31</v>
      </c>
      <c r="X12" s="272" t="s">
        <v>31</v>
      </c>
      <c r="Y12" s="75">
        <v>13</v>
      </c>
      <c r="Z12" s="71">
        <v>0</v>
      </c>
      <c r="AA12" s="60">
        <v>0</v>
      </c>
      <c r="AB12" s="60">
        <v>6</v>
      </c>
      <c r="AC12" s="60">
        <v>0</v>
      </c>
      <c r="AD12" s="60">
        <v>7</v>
      </c>
      <c r="AE12" s="60">
        <v>0</v>
      </c>
      <c r="AF12" s="72">
        <v>0</v>
      </c>
      <c r="AG12" s="71">
        <v>11</v>
      </c>
      <c r="AH12" s="60">
        <v>11</v>
      </c>
      <c r="AI12" s="60">
        <v>2</v>
      </c>
      <c r="AJ12" s="60">
        <v>2</v>
      </c>
      <c r="AK12" s="60"/>
      <c r="AL12" s="72"/>
      <c r="AM12" s="75">
        <v>3</v>
      </c>
      <c r="AN12" s="71">
        <v>1</v>
      </c>
      <c r="AO12" s="60">
        <v>1</v>
      </c>
      <c r="AP12" s="60">
        <v>0</v>
      </c>
      <c r="AQ12" s="60">
        <v>0</v>
      </c>
      <c r="AR12" s="72">
        <v>1</v>
      </c>
    </row>
    <row r="13" spans="1:44" ht="18.75">
      <c r="A13" s="67">
        <v>6</v>
      </c>
      <c r="B13" s="68" t="s">
        <v>29</v>
      </c>
      <c r="C13" s="365">
        <v>20.928000000000001</v>
      </c>
      <c r="D13" s="372">
        <v>23.798999999999999</v>
      </c>
      <c r="E13" s="372">
        <v>24.164999999999999</v>
      </c>
      <c r="F13" s="372">
        <v>24.321999999999999</v>
      </c>
      <c r="G13" s="372">
        <v>25.052</v>
      </c>
      <c r="H13" s="373">
        <v>25.88</v>
      </c>
      <c r="I13" s="66">
        <v>21.36</v>
      </c>
      <c r="J13" s="378">
        <v>24.12</v>
      </c>
      <c r="K13" s="378">
        <v>25.036999999999999</v>
      </c>
      <c r="L13" s="378">
        <v>26.013000000000002</v>
      </c>
      <c r="M13" s="378">
        <v>28.335000000000001</v>
      </c>
      <c r="N13" s="379">
        <v>29.963999999999999</v>
      </c>
      <c r="O13" s="62">
        <v>104</v>
      </c>
      <c r="P13" s="381">
        <v>105</v>
      </c>
      <c r="Q13" s="381">
        <v>106</v>
      </c>
      <c r="R13" s="381">
        <v>108</v>
      </c>
      <c r="S13" s="381">
        <v>111</v>
      </c>
      <c r="T13" s="382">
        <v>112</v>
      </c>
      <c r="U13" s="71">
        <v>8</v>
      </c>
      <c r="V13" s="72">
        <v>9</v>
      </c>
      <c r="W13" s="271" t="s">
        <v>31</v>
      </c>
      <c r="X13" s="272" t="s">
        <v>31</v>
      </c>
      <c r="Y13" s="75">
        <v>19</v>
      </c>
      <c r="Z13" s="71">
        <v>0</v>
      </c>
      <c r="AA13" s="60">
        <v>11</v>
      </c>
      <c r="AB13" s="60">
        <v>1</v>
      </c>
      <c r="AC13" s="60">
        <v>0</v>
      </c>
      <c r="AD13" s="60">
        <v>7</v>
      </c>
      <c r="AE13" s="60">
        <v>0</v>
      </c>
      <c r="AF13" s="72">
        <v>0</v>
      </c>
      <c r="AG13" s="71">
        <v>8</v>
      </c>
      <c r="AH13" s="60">
        <v>8</v>
      </c>
      <c r="AI13" s="60">
        <v>9</v>
      </c>
      <c r="AJ13" s="60">
        <v>11</v>
      </c>
      <c r="AK13" s="60"/>
      <c r="AL13" s="72"/>
      <c r="AM13" s="75">
        <v>3</v>
      </c>
      <c r="AN13" s="71">
        <v>1</v>
      </c>
      <c r="AO13" s="60">
        <v>1</v>
      </c>
      <c r="AP13" s="60">
        <v>0</v>
      </c>
      <c r="AQ13" s="60">
        <v>0</v>
      </c>
      <c r="AR13" s="72">
        <v>1</v>
      </c>
    </row>
    <row r="14" spans="1:44" ht="18.75">
      <c r="A14" s="67">
        <v>7</v>
      </c>
      <c r="B14" s="68" t="s">
        <v>30</v>
      </c>
      <c r="C14" s="365">
        <v>2.8839999999999999</v>
      </c>
      <c r="D14" s="372">
        <v>3.714</v>
      </c>
      <c r="E14" s="372">
        <v>2.569</v>
      </c>
      <c r="F14" s="372">
        <v>2.6619999999999999</v>
      </c>
      <c r="G14" s="372">
        <v>2.742</v>
      </c>
      <c r="H14" s="373">
        <v>2.8319999999999999</v>
      </c>
      <c r="I14" s="66">
        <v>17.899999999999999</v>
      </c>
      <c r="J14" s="378">
        <v>19.059999999999999</v>
      </c>
      <c r="K14" s="378">
        <v>19.873000000000001</v>
      </c>
      <c r="L14" s="378">
        <v>20.824999999999999</v>
      </c>
      <c r="M14" s="378">
        <v>22.683</v>
      </c>
      <c r="N14" s="379">
        <v>23.998999999999999</v>
      </c>
      <c r="O14" s="62">
        <v>102</v>
      </c>
      <c r="P14" s="381">
        <v>103</v>
      </c>
      <c r="Q14" s="381">
        <v>104</v>
      </c>
      <c r="R14" s="381">
        <v>104</v>
      </c>
      <c r="S14" s="381">
        <v>106</v>
      </c>
      <c r="T14" s="382">
        <v>106</v>
      </c>
      <c r="U14" s="71">
        <v>4</v>
      </c>
      <c r="V14" s="72">
        <v>5</v>
      </c>
      <c r="W14" s="271" t="s">
        <v>31</v>
      </c>
      <c r="X14" s="272" t="s">
        <v>31</v>
      </c>
      <c r="Y14" s="75">
        <v>8</v>
      </c>
      <c r="Z14" s="71">
        <v>0</v>
      </c>
      <c r="AA14" s="60">
        <v>2</v>
      </c>
      <c r="AB14" s="60">
        <v>0</v>
      </c>
      <c r="AC14" s="60">
        <v>0</v>
      </c>
      <c r="AD14" s="60">
        <v>4</v>
      </c>
      <c r="AE14" s="60">
        <v>0</v>
      </c>
      <c r="AF14" s="72">
        <v>2</v>
      </c>
      <c r="AG14" s="71">
        <v>6</v>
      </c>
      <c r="AH14" s="60">
        <v>5</v>
      </c>
      <c r="AI14" s="60">
        <v>3</v>
      </c>
      <c r="AJ14" s="60">
        <v>3</v>
      </c>
      <c r="AK14" s="60"/>
      <c r="AL14" s="72"/>
      <c r="AM14" s="75">
        <v>3</v>
      </c>
      <c r="AN14" s="71">
        <v>1</v>
      </c>
      <c r="AO14" s="60">
        <v>1</v>
      </c>
      <c r="AP14" s="60">
        <v>0</v>
      </c>
      <c r="AQ14" s="60">
        <v>0</v>
      </c>
      <c r="AR14" s="72">
        <v>1</v>
      </c>
    </row>
    <row r="15" spans="1:44" ht="20.25" thickBot="1">
      <c r="A15" s="69"/>
      <c r="B15" s="70" t="s">
        <v>235</v>
      </c>
      <c r="C15" s="367">
        <f t="shared" ref="C15:H15" si="0">SUM(C8:C14)</f>
        <v>340.95100000000002</v>
      </c>
      <c r="D15" s="368">
        <f t="shared" si="0"/>
        <v>374.57499999999999</v>
      </c>
      <c r="E15" s="368">
        <f t="shared" si="0"/>
        <v>383.06100000000004</v>
      </c>
      <c r="F15" s="368">
        <f t="shared" si="0"/>
        <v>399.54399999999998</v>
      </c>
      <c r="G15" s="368">
        <f t="shared" si="0"/>
        <v>416.12599999999998</v>
      </c>
      <c r="H15" s="369">
        <f t="shared" si="0"/>
        <v>432.14399999999995</v>
      </c>
      <c r="I15" s="367">
        <f t="shared" ref="I15:N15" si="1">I8+I9+I10+I11+I12+I13+I14</f>
        <v>376.6</v>
      </c>
      <c r="J15" s="367">
        <f t="shared" si="1"/>
        <v>423.85800000000006</v>
      </c>
      <c r="K15" s="367">
        <f t="shared" si="1"/>
        <v>440.053</v>
      </c>
      <c r="L15" s="367">
        <f t="shared" si="1"/>
        <v>457.62400000000002</v>
      </c>
      <c r="M15" s="367">
        <f t="shared" si="1"/>
        <v>498.36899999999991</v>
      </c>
      <c r="N15" s="367">
        <f t="shared" si="1"/>
        <v>527.51</v>
      </c>
      <c r="O15" s="63">
        <f t="shared" ref="O15:T15" si="2">SUM(O8:O14)</f>
        <v>1525</v>
      </c>
      <c r="P15" s="64">
        <f t="shared" si="2"/>
        <v>1532</v>
      </c>
      <c r="Q15" s="64">
        <f t="shared" si="2"/>
        <v>1546</v>
      </c>
      <c r="R15" s="64">
        <f t="shared" si="2"/>
        <v>1569</v>
      </c>
      <c r="S15" s="64">
        <f t="shared" si="2"/>
        <v>1611</v>
      </c>
      <c r="T15" s="65">
        <f t="shared" si="2"/>
        <v>1623</v>
      </c>
      <c r="U15" s="63">
        <f>SUM(U8:U14)</f>
        <v>134</v>
      </c>
      <c r="V15" s="65">
        <f>SUM(V8:V14)</f>
        <v>159</v>
      </c>
      <c r="W15" s="73" t="s">
        <v>31</v>
      </c>
      <c r="X15" s="74" t="s">
        <v>31</v>
      </c>
      <c r="Y15" s="76">
        <f t="shared" ref="Y15:AR15" si="3">SUM(Y8:Y14)</f>
        <v>233</v>
      </c>
      <c r="Z15" s="78">
        <f t="shared" si="3"/>
        <v>0</v>
      </c>
      <c r="AA15" s="79">
        <f t="shared" si="3"/>
        <v>32</v>
      </c>
      <c r="AB15" s="79">
        <f t="shared" si="3"/>
        <v>20</v>
      </c>
      <c r="AC15" s="79">
        <f t="shared" si="3"/>
        <v>1</v>
      </c>
      <c r="AD15" s="79">
        <f t="shared" si="3"/>
        <v>176</v>
      </c>
      <c r="AE15" s="79">
        <f t="shared" si="3"/>
        <v>1</v>
      </c>
      <c r="AF15" s="74">
        <f t="shared" si="3"/>
        <v>3</v>
      </c>
      <c r="AG15" s="78">
        <f t="shared" si="3"/>
        <v>205</v>
      </c>
      <c r="AH15" s="79">
        <f t="shared" si="3"/>
        <v>205</v>
      </c>
      <c r="AI15" s="79">
        <f t="shared" si="3"/>
        <v>26</v>
      </c>
      <c r="AJ15" s="79">
        <f t="shared" si="3"/>
        <v>28</v>
      </c>
      <c r="AK15" s="79">
        <f t="shared" si="3"/>
        <v>0</v>
      </c>
      <c r="AL15" s="74">
        <f t="shared" si="3"/>
        <v>0</v>
      </c>
      <c r="AM15" s="76">
        <f t="shared" si="3"/>
        <v>30</v>
      </c>
      <c r="AN15" s="78">
        <f t="shared" si="3"/>
        <v>10</v>
      </c>
      <c r="AO15" s="79">
        <f t="shared" si="3"/>
        <v>8</v>
      </c>
      <c r="AP15" s="79">
        <f t="shared" si="3"/>
        <v>2</v>
      </c>
      <c r="AQ15" s="79">
        <f t="shared" si="3"/>
        <v>0</v>
      </c>
      <c r="AR15" s="74">
        <f t="shared" si="3"/>
        <v>10</v>
      </c>
    </row>
    <row r="16" spans="1:44" ht="18.75">
      <c r="B16" s="47"/>
      <c r="C16" s="48"/>
      <c r="D16" s="49"/>
      <c r="E16" s="49"/>
      <c r="F16" s="49"/>
      <c r="G16" s="49"/>
      <c r="H16" s="49"/>
      <c r="I16" s="48"/>
      <c r="J16" s="49"/>
      <c r="K16" s="49"/>
      <c r="L16" s="49"/>
      <c r="M16" s="49"/>
      <c r="N16" s="49"/>
      <c r="O16" s="48"/>
      <c r="P16" s="49"/>
      <c r="Q16" s="49"/>
      <c r="R16" s="49"/>
      <c r="S16" s="49"/>
      <c r="T16" s="49"/>
    </row>
    <row r="17" spans="2:44" ht="56.25" customHeight="1">
      <c r="B17" s="493" t="s">
        <v>234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Y17" s="493" t="s">
        <v>234</v>
      </c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3"/>
      <c r="AO17" s="493"/>
      <c r="AP17" s="493"/>
      <c r="AQ17" s="493"/>
      <c r="AR17" s="493"/>
    </row>
    <row r="18" spans="2:44" ht="18.75">
      <c r="B18" s="22"/>
      <c r="C18" s="22"/>
      <c r="D18" s="22"/>
      <c r="E18" s="22"/>
      <c r="F18" s="22"/>
      <c r="G18" s="22"/>
      <c r="H18" s="22"/>
    </row>
    <row r="19" spans="2:44" ht="19.5" customHeight="1" thickBot="1">
      <c r="B19" s="89" t="s">
        <v>77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2:44" ht="21.75" customHeight="1" thickBot="1">
      <c r="B20" s="504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6"/>
    </row>
    <row r="26" spans="2:44" ht="18.75">
      <c r="AI26" s="527"/>
      <c r="AJ26" s="528"/>
    </row>
  </sheetData>
  <sheetProtection formatColumns="0" formatRows="0" selectLockedCells="1"/>
  <mergeCells count="56">
    <mergeCell ref="AP1:AR1"/>
    <mergeCell ref="AO5:AO7"/>
    <mergeCell ref="AP5:AP7"/>
    <mergeCell ref="AI5:AJ5"/>
    <mergeCell ref="AL6:AL7"/>
    <mergeCell ref="AM4:AM7"/>
    <mergeCell ref="AK6:AK7"/>
    <mergeCell ref="AG4:AL4"/>
    <mergeCell ref="AR5:AR7"/>
    <mergeCell ref="AJ6:AJ7"/>
    <mergeCell ref="AA5:AA7"/>
    <mergeCell ref="AH6:AH7"/>
    <mergeCell ref="AE5:AE7"/>
    <mergeCell ref="AF5:AF7"/>
    <mergeCell ref="AC5:AC7"/>
    <mergeCell ref="AD5:AD7"/>
    <mergeCell ref="Z4:AF4"/>
    <mergeCell ref="Z5:Z7"/>
    <mergeCell ref="AQ5:AQ7"/>
    <mergeCell ref="AN5:AN7"/>
    <mergeCell ref="AI26:AJ26"/>
    <mergeCell ref="C4:H5"/>
    <mergeCell ref="U4:V5"/>
    <mergeCell ref="AG5:AH5"/>
    <mergeCell ref="I4:N5"/>
    <mergeCell ref="AG6:AG7"/>
    <mergeCell ref="F1:H1"/>
    <mergeCell ref="F6:H6"/>
    <mergeCell ref="W4:X5"/>
    <mergeCell ref="W6:W7"/>
    <mergeCell ref="X6:X7"/>
    <mergeCell ref="B2:X2"/>
    <mergeCell ref="O4:T5"/>
    <mergeCell ref="R6:T6"/>
    <mergeCell ref="D6:D7"/>
    <mergeCell ref="K6:K7"/>
    <mergeCell ref="A4:A7"/>
    <mergeCell ref="B20:V20"/>
    <mergeCell ref="AI6:AI7"/>
    <mergeCell ref="AK5:AL5"/>
    <mergeCell ref="E6:E7"/>
    <mergeCell ref="O6:O7"/>
    <mergeCell ref="P6:P7"/>
    <mergeCell ref="Q6:Q7"/>
    <mergeCell ref="I6:I7"/>
    <mergeCell ref="J6:J7"/>
    <mergeCell ref="B17:V17"/>
    <mergeCell ref="Y17:AR17"/>
    <mergeCell ref="L6:N6"/>
    <mergeCell ref="B4:B7"/>
    <mergeCell ref="C6:C7"/>
    <mergeCell ref="AN4:AR4"/>
    <mergeCell ref="Y4:Y7"/>
    <mergeCell ref="AB5:AB7"/>
    <mergeCell ref="V6:V7"/>
    <mergeCell ref="U6:U7"/>
  </mergeCells>
  <phoneticPr fontId="15" type="noConversion"/>
  <printOptions horizontalCentered="1"/>
  <pageMargins left="0" right="0" top="0.39370078740157483" bottom="0.19685039370078741" header="0" footer="0"/>
  <pageSetup paperSize="9" scale="44" fitToWidth="2" fitToHeight="2" orientation="landscape" horizontalDpi="300" verticalDpi="300" r:id="rId1"/>
  <headerFooter alignWithMargins="0"/>
  <colBreaks count="1" manualBreakCount="1">
    <brk id="24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2:AX50"/>
  <sheetViews>
    <sheetView view="pageBreakPreview" zoomScale="70" zoomScaleNormal="75" zoomScaleSheetLayoutView="70" workbookViewId="0">
      <pane ySplit="10" topLeftCell="A11" activePane="bottomLeft" state="frozen"/>
      <selection activeCell="J11" sqref="J11"/>
      <selection pane="bottomLeft" activeCell="AJ19" sqref="AJ19"/>
    </sheetView>
  </sheetViews>
  <sheetFormatPr defaultRowHeight="12.75"/>
  <cols>
    <col min="1" max="1" width="34.5703125" style="99" customWidth="1"/>
    <col min="2" max="2" width="16.85546875" style="99" customWidth="1"/>
    <col min="3" max="14" width="9.710937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2" spans="1:50" ht="18">
      <c r="C2" s="413" t="s">
        <v>177</v>
      </c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4" t="s">
        <v>153</v>
      </c>
      <c r="R2" s="415"/>
      <c r="S2" s="415"/>
      <c r="T2" s="415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50" ht="13.5" thickBot="1"/>
    <row r="4" spans="1:50" ht="15.75">
      <c r="A4" s="404"/>
      <c r="B4" s="406" t="s">
        <v>270</v>
      </c>
      <c r="C4" s="410" t="s">
        <v>103</v>
      </c>
      <c r="D4" s="411"/>
      <c r="E4" s="411"/>
      <c r="F4" s="411"/>
      <c r="G4" s="411"/>
      <c r="H4" s="412"/>
      <c r="I4" s="410" t="s">
        <v>149</v>
      </c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2"/>
      <c r="U4" s="410" t="s">
        <v>150</v>
      </c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2"/>
      <c r="AM4" s="3"/>
      <c r="AN4" s="3"/>
    </row>
    <row r="5" spans="1:50" ht="15.75">
      <c r="A5" s="405"/>
      <c r="B5" s="407"/>
      <c r="C5" s="408" t="s">
        <v>152</v>
      </c>
      <c r="D5" s="403"/>
      <c r="E5" s="403"/>
      <c r="F5" s="403"/>
      <c r="G5" s="403"/>
      <c r="H5" s="409"/>
      <c r="I5" s="408" t="s">
        <v>98</v>
      </c>
      <c r="J5" s="403"/>
      <c r="K5" s="403"/>
      <c r="L5" s="403"/>
      <c r="M5" s="403"/>
      <c r="N5" s="403"/>
      <c r="O5" s="403" t="s">
        <v>161</v>
      </c>
      <c r="P5" s="403"/>
      <c r="Q5" s="403"/>
      <c r="R5" s="403"/>
      <c r="S5" s="403"/>
      <c r="T5" s="409"/>
      <c r="U5" s="408" t="s">
        <v>97</v>
      </c>
      <c r="V5" s="403"/>
      <c r="W5" s="403"/>
      <c r="X5" s="403"/>
      <c r="Y5" s="403"/>
      <c r="Z5" s="403"/>
      <c r="AA5" s="403" t="s">
        <v>163</v>
      </c>
      <c r="AB5" s="403"/>
      <c r="AC5" s="403"/>
      <c r="AD5" s="403"/>
      <c r="AE5" s="403"/>
      <c r="AF5" s="403"/>
      <c r="AG5" s="403" t="s">
        <v>151</v>
      </c>
      <c r="AH5" s="403"/>
      <c r="AI5" s="403"/>
      <c r="AJ5" s="403"/>
      <c r="AK5" s="403"/>
      <c r="AL5" s="409"/>
      <c r="AM5" s="3"/>
    </row>
    <row r="6" spans="1:50" ht="15.75" customHeight="1">
      <c r="A6" s="405"/>
      <c r="B6" s="407"/>
      <c r="C6" s="408" t="s">
        <v>312</v>
      </c>
      <c r="D6" s="403" t="s">
        <v>74</v>
      </c>
      <c r="E6" s="403" t="s">
        <v>87</v>
      </c>
      <c r="F6" s="403" t="s">
        <v>88</v>
      </c>
      <c r="G6" s="403"/>
      <c r="H6" s="409"/>
      <c r="I6" s="408" t="s">
        <v>312</v>
      </c>
      <c r="J6" s="403" t="s">
        <v>74</v>
      </c>
      <c r="K6" s="403" t="s">
        <v>87</v>
      </c>
      <c r="L6" s="403" t="s">
        <v>88</v>
      </c>
      <c r="M6" s="403"/>
      <c r="N6" s="403"/>
      <c r="O6" s="408" t="s">
        <v>312</v>
      </c>
      <c r="P6" s="403" t="s">
        <v>74</v>
      </c>
      <c r="Q6" s="403" t="s">
        <v>87</v>
      </c>
      <c r="R6" s="403" t="s">
        <v>88</v>
      </c>
      <c r="S6" s="403"/>
      <c r="T6" s="403"/>
      <c r="U6" s="408" t="s">
        <v>312</v>
      </c>
      <c r="V6" s="403" t="s">
        <v>74</v>
      </c>
      <c r="W6" s="403" t="s">
        <v>87</v>
      </c>
      <c r="X6" s="403" t="s">
        <v>88</v>
      </c>
      <c r="Y6" s="403"/>
      <c r="Z6" s="403"/>
      <c r="AA6" s="408" t="s">
        <v>312</v>
      </c>
      <c r="AB6" s="403" t="s">
        <v>74</v>
      </c>
      <c r="AC6" s="403" t="s">
        <v>87</v>
      </c>
      <c r="AD6" s="403" t="s">
        <v>88</v>
      </c>
      <c r="AE6" s="403"/>
      <c r="AF6" s="403"/>
      <c r="AG6" s="408" t="s">
        <v>312</v>
      </c>
      <c r="AH6" s="403" t="s">
        <v>74</v>
      </c>
      <c r="AI6" s="403" t="s">
        <v>87</v>
      </c>
      <c r="AJ6" s="403" t="s">
        <v>88</v>
      </c>
      <c r="AK6" s="403"/>
      <c r="AL6" s="403"/>
      <c r="AM6" s="3"/>
      <c r="AN6" s="3"/>
    </row>
    <row r="7" spans="1:50" ht="15.75">
      <c r="A7" s="405"/>
      <c r="B7" s="407"/>
      <c r="C7" s="408"/>
      <c r="D7" s="403"/>
      <c r="E7" s="403"/>
      <c r="F7" s="55" t="s">
        <v>284</v>
      </c>
      <c r="G7" s="55" t="s">
        <v>313</v>
      </c>
      <c r="H7" s="103" t="s">
        <v>76</v>
      </c>
      <c r="I7" s="408"/>
      <c r="J7" s="403"/>
      <c r="K7" s="403"/>
      <c r="L7" s="55" t="s">
        <v>284</v>
      </c>
      <c r="M7" s="55" t="s">
        <v>313</v>
      </c>
      <c r="N7" s="55" t="s">
        <v>76</v>
      </c>
      <c r="O7" s="408"/>
      <c r="P7" s="403"/>
      <c r="Q7" s="403"/>
      <c r="R7" s="55" t="s">
        <v>284</v>
      </c>
      <c r="S7" s="55" t="s">
        <v>313</v>
      </c>
      <c r="T7" s="55" t="s">
        <v>76</v>
      </c>
      <c r="U7" s="408"/>
      <c r="V7" s="403"/>
      <c r="W7" s="403"/>
      <c r="X7" s="55" t="s">
        <v>284</v>
      </c>
      <c r="Y7" s="55" t="s">
        <v>313</v>
      </c>
      <c r="Z7" s="55" t="s">
        <v>76</v>
      </c>
      <c r="AA7" s="408"/>
      <c r="AB7" s="403"/>
      <c r="AC7" s="403"/>
      <c r="AD7" s="55" t="s">
        <v>284</v>
      </c>
      <c r="AE7" s="55" t="s">
        <v>313</v>
      </c>
      <c r="AF7" s="55" t="s">
        <v>76</v>
      </c>
      <c r="AG7" s="408"/>
      <c r="AH7" s="403"/>
      <c r="AI7" s="403"/>
      <c r="AJ7" s="55" t="s">
        <v>284</v>
      </c>
      <c r="AK7" s="55" t="s">
        <v>313</v>
      </c>
      <c r="AL7" s="55" t="s">
        <v>76</v>
      </c>
      <c r="AM7" s="3"/>
      <c r="AN7" s="3"/>
    </row>
    <row r="8" spans="1:50" ht="93.75">
      <c r="A8" s="104" t="s">
        <v>314</v>
      </c>
      <c r="B8" s="111"/>
      <c r="C8" s="118">
        <f t="shared" ref="C8:Z8" si="0">C9+C25</f>
        <v>44.879999999999995</v>
      </c>
      <c r="D8" s="118">
        <f t="shared" si="0"/>
        <v>109.12099999999998</v>
      </c>
      <c r="E8" s="118">
        <f t="shared" si="0"/>
        <v>110.654</v>
      </c>
      <c r="F8" s="118">
        <f t="shared" si="0"/>
        <v>113.706</v>
      </c>
      <c r="G8" s="118">
        <f t="shared" si="0"/>
        <v>117.051</v>
      </c>
      <c r="H8" s="118">
        <f t="shared" si="0"/>
        <v>120.661</v>
      </c>
      <c r="I8" s="118">
        <f t="shared" si="0"/>
        <v>44.879999999999995</v>
      </c>
      <c r="J8" s="118">
        <f t="shared" si="0"/>
        <v>109.12099999999998</v>
      </c>
      <c r="K8" s="118">
        <f t="shared" si="0"/>
        <v>110.661</v>
      </c>
      <c r="L8" s="118">
        <f t="shared" si="0"/>
        <v>113.714</v>
      </c>
      <c r="M8" s="118">
        <f t="shared" si="0"/>
        <v>117.059</v>
      </c>
      <c r="N8" s="118">
        <f t="shared" si="0"/>
        <v>120.672</v>
      </c>
      <c r="O8" s="118">
        <f t="shared" si="0"/>
        <v>5.7</v>
      </c>
      <c r="P8" s="118">
        <f t="shared" si="0"/>
        <v>9.1769999999999996</v>
      </c>
      <c r="Q8" s="118">
        <f t="shared" si="0"/>
        <v>8.7060000000000013</v>
      </c>
      <c r="R8" s="118">
        <f t="shared" si="0"/>
        <v>8.9140000000000015</v>
      </c>
      <c r="S8" s="118">
        <f t="shared" si="0"/>
        <v>9.3770000000000007</v>
      </c>
      <c r="T8" s="118">
        <f t="shared" si="0"/>
        <v>10.074000000000002</v>
      </c>
      <c r="U8" s="118">
        <f t="shared" si="0"/>
        <v>43</v>
      </c>
      <c r="V8" s="118">
        <f t="shared" si="0"/>
        <v>147</v>
      </c>
      <c r="W8" s="118">
        <f t="shared" si="0"/>
        <v>147</v>
      </c>
      <c r="X8" s="118">
        <f t="shared" si="0"/>
        <v>147</v>
      </c>
      <c r="Y8" s="118">
        <f t="shared" si="0"/>
        <v>149</v>
      </c>
      <c r="Z8" s="118">
        <f t="shared" si="0"/>
        <v>149</v>
      </c>
      <c r="AA8" s="118">
        <v>11932</v>
      </c>
      <c r="AB8" s="118">
        <v>21743</v>
      </c>
      <c r="AC8" s="118">
        <v>21747</v>
      </c>
      <c r="AD8" s="118">
        <v>22851</v>
      </c>
      <c r="AE8" s="118">
        <v>23741</v>
      </c>
      <c r="AF8" s="118">
        <v>24144</v>
      </c>
      <c r="AG8" s="118">
        <f t="shared" ref="AG8:AL8" si="1">AG9+AG25</f>
        <v>6.157</v>
      </c>
      <c r="AH8" s="118">
        <f t="shared" si="1"/>
        <v>38.354999999999997</v>
      </c>
      <c r="AI8" s="118">
        <f t="shared" si="1"/>
        <v>38.362000000000002</v>
      </c>
      <c r="AJ8" s="118">
        <f t="shared" si="1"/>
        <v>40.31</v>
      </c>
      <c r="AK8" s="118">
        <f t="shared" si="1"/>
        <v>42.448999999999998</v>
      </c>
      <c r="AL8" s="118">
        <f t="shared" si="1"/>
        <v>43.168999999999997</v>
      </c>
      <c r="AM8" s="3"/>
      <c r="AN8" s="3"/>
    </row>
    <row r="9" spans="1:50" ht="78.75">
      <c r="A9" s="105" t="s">
        <v>315</v>
      </c>
      <c r="B9" s="112"/>
      <c r="C9" s="119">
        <f>SUM(C11:C17)</f>
        <v>44.879999999999995</v>
      </c>
      <c r="D9" s="92">
        <f>SUM(D11:D17)</f>
        <v>42.285999999999994</v>
      </c>
      <c r="E9" s="92">
        <f>SUM(E11:E24)</f>
        <v>37.804000000000002</v>
      </c>
      <c r="F9" s="92">
        <f t="shared" ref="F9:AL9" si="2">SUM(F11:F24)</f>
        <v>38.451999999999998</v>
      </c>
      <c r="G9" s="92">
        <f t="shared" si="2"/>
        <v>39.614999999999995</v>
      </c>
      <c r="H9" s="92">
        <f t="shared" si="2"/>
        <v>40.902000000000001</v>
      </c>
      <c r="I9" s="92">
        <f t="shared" si="2"/>
        <v>44.879999999999995</v>
      </c>
      <c r="J9" s="92">
        <f t="shared" si="2"/>
        <v>42.285999999999994</v>
      </c>
      <c r="K9" s="92">
        <f t="shared" si="2"/>
        <v>37.811</v>
      </c>
      <c r="L9" s="92">
        <f t="shared" si="2"/>
        <v>38.46</v>
      </c>
      <c r="M9" s="92">
        <f t="shared" si="2"/>
        <v>39.622999999999998</v>
      </c>
      <c r="N9" s="92">
        <f t="shared" si="2"/>
        <v>40.912999999999997</v>
      </c>
      <c r="O9" s="92">
        <f t="shared" si="2"/>
        <v>5.7</v>
      </c>
      <c r="P9" s="92">
        <f t="shared" si="2"/>
        <v>9.1769999999999996</v>
      </c>
      <c r="Q9" s="92">
        <f>SUM(Q11:Q24)</f>
        <v>8.7060000000000013</v>
      </c>
      <c r="R9" s="92">
        <f t="shared" si="2"/>
        <v>8.9140000000000015</v>
      </c>
      <c r="S9" s="92">
        <f t="shared" si="2"/>
        <v>9.3770000000000007</v>
      </c>
      <c r="T9" s="92">
        <f t="shared" si="2"/>
        <v>10.074000000000002</v>
      </c>
      <c r="U9" s="92">
        <f t="shared" si="2"/>
        <v>43</v>
      </c>
      <c r="V9" s="92">
        <f t="shared" si="2"/>
        <v>44</v>
      </c>
      <c r="W9" s="92">
        <f t="shared" si="2"/>
        <v>47</v>
      </c>
      <c r="X9" s="92">
        <f t="shared" si="2"/>
        <v>47</v>
      </c>
      <c r="Y9" s="92">
        <f t="shared" si="2"/>
        <v>47</v>
      </c>
      <c r="Z9" s="92">
        <f t="shared" si="2"/>
        <v>47</v>
      </c>
      <c r="AA9" s="92">
        <v>11932</v>
      </c>
      <c r="AB9" s="92">
        <v>12104</v>
      </c>
      <c r="AC9" s="92">
        <v>11482</v>
      </c>
      <c r="AD9" s="92">
        <v>12053</v>
      </c>
      <c r="AE9" s="92">
        <v>12697</v>
      </c>
      <c r="AF9" s="92">
        <v>13516</v>
      </c>
      <c r="AG9" s="92">
        <f t="shared" si="2"/>
        <v>6.157</v>
      </c>
      <c r="AH9" s="92">
        <f t="shared" si="2"/>
        <v>6.391</v>
      </c>
      <c r="AI9" s="92">
        <f t="shared" si="2"/>
        <v>6.476</v>
      </c>
      <c r="AJ9" s="92">
        <f t="shared" si="2"/>
        <v>6.7980000000000009</v>
      </c>
      <c r="AK9" s="92">
        <f t="shared" si="2"/>
        <v>7.1610000000000005</v>
      </c>
      <c r="AL9" s="92">
        <f t="shared" si="2"/>
        <v>7.6230000000000002</v>
      </c>
      <c r="AM9" s="3"/>
      <c r="AN9" s="3"/>
    </row>
    <row r="10" spans="1:50" ht="16.5" thickBot="1">
      <c r="A10" s="107" t="s">
        <v>316</v>
      </c>
      <c r="B10" s="113"/>
      <c r="C10" s="120"/>
      <c r="D10" s="108"/>
      <c r="E10" s="108"/>
      <c r="F10" s="108"/>
      <c r="G10" s="108"/>
      <c r="H10" s="121"/>
      <c r="I10" s="120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21"/>
      <c r="U10" s="120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9"/>
      <c r="AH10" s="109"/>
      <c r="AI10" s="109"/>
      <c r="AJ10" s="109"/>
      <c r="AK10" s="109"/>
      <c r="AL10" s="110"/>
      <c r="AM10" s="3"/>
      <c r="AN10" s="3"/>
    </row>
    <row r="11" spans="1:50" s="237" customFormat="1" ht="15.75">
      <c r="A11" s="278" t="s">
        <v>32</v>
      </c>
      <c r="B11" s="279" t="s">
        <v>330</v>
      </c>
      <c r="C11" s="280">
        <v>3.4390000000000001</v>
      </c>
      <c r="D11" s="281">
        <v>6.34</v>
      </c>
      <c r="E11" s="308">
        <v>6.73</v>
      </c>
      <c r="F11" s="308">
        <v>6.9690000000000003</v>
      </c>
      <c r="G11" s="308">
        <v>7.1849999999999996</v>
      </c>
      <c r="H11" s="309">
        <v>7.3010000000000002</v>
      </c>
      <c r="I11" s="310">
        <v>3.4390000000000001</v>
      </c>
      <c r="J11" s="281">
        <v>6.34</v>
      </c>
      <c r="K11" s="308">
        <v>6.73</v>
      </c>
      <c r="L11" s="308">
        <v>6.9690000000000003</v>
      </c>
      <c r="M11" s="308">
        <v>7.1849999999999996</v>
      </c>
      <c r="N11" s="309">
        <v>7.3010000000000002</v>
      </c>
      <c r="O11" s="281"/>
      <c r="P11" s="308">
        <v>0.46200000000000002</v>
      </c>
      <c r="Q11" s="308">
        <v>0.70899999999999996</v>
      </c>
      <c r="R11" s="308">
        <v>0.72699999999999998</v>
      </c>
      <c r="S11" s="308">
        <v>0.77</v>
      </c>
      <c r="T11" s="309">
        <v>0.73799999999999999</v>
      </c>
      <c r="U11" s="310">
        <v>3</v>
      </c>
      <c r="V11" s="308">
        <v>3</v>
      </c>
      <c r="W11" s="308">
        <v>3</v>
      </c>
      <c r="X11" s="308">
        <v>3</v>
      </c>
      <c r="Y11" s="308">
        <v>3</v>
      </c>
      <c r="Z11" s="308">
        <v>3</v>
      </c>
      <c r="AA11" s="308">
        <v>12472</v>
      </c>
      <c r="AB11" s="308">
        <v>13306</v>
      </c>
      <c r="AC11" s="308">
        <v>11389</v>
      </c>
      <c r="AD11" s="308">
        <v>11972</v>
      </c>
      <c r="AE11" s="308">
        <v>12611</v>
      </c>
      <c r="AF11" s="308">
        <v>13823</v>
      </c>
      <c r="AG11" s="311">
        <v>0.44900000000000001</v>
      </c>
      <c r="AH11" s="311">
        <v>0.47899999999999998</v>
      </c>
      <c r="AI11" s="311">
        <v>0.41</v>
      </c>
      <c r="AJ11" s="311">
        <v>0.43099999999999999</v>
      </c>
      <c r="AK11" s="311">
        <v>0.45400000000000001</v>
      </c>
      <c r="AL11" s="312">
        <v>0.48499999999999999</v>
      </c>
      <c r="AM11" s="374"/>
      <c r="AN11" s="374"/>
      <c r="AO11" s="24"/>
      <c r="AP11" s="24"/>
      <c r="AQ11" s="24"/>
      <c r="AR11" s="24"/>
      <c r="AS11" s="24"/>
      <c r="AT11" s="24"/>
      <c r="AU11" s="24"/>
      <c r="AV11" s="24"/>
      <c r="AW11" s="24"/>
      <c r="AX11" s="24"/>
    </row>
    <row r="12" spans="1:50" s="237" customFormat="1" ht="15.75">
      <c r="A12" s="282" t="s">
        <v>33</v>
      </c>
      <c r="B12" s="283" t="s">
        <v>334</v>
      </c>
      <c r="C12" s="284">
        <v>2.8839999999999999</v>
      </c>
      <c r="D12" s="285">
        <v>3.714</v>
      </c>
      <c r="E12" s="275">
        <v>2.4870000000000001</v>
      </c>
      <c r="F12" s="275">
        <v>2.577</v>
      </c>
      <c r="G12" s="275">
        <v>2.6539999999999999</v>
      </c>
      <c r="H12" s="304">
        <v>2.7410000000000001</v>
      </c>
      <c r="I12" s="284">
        <v>2.8839999999999999</v>
      </c>
      <c r="J12" s="285">
        <v>3.714</v>
      </c>
      <c r="K12" s="275">
        <v>2.4870000000000001</v>
      </c>
      <c r="L12" s="275">
        <v>2.577</v>
      </c>
      <c r="M12" s="275">
        <v>2.6539999999999999</v>
      </c>
      <c r="N12" s="304">
        <v>2.7410000000000001</v>
      </c>
      <c r="O12" s="285"/>
      <c r="P12" s="275">
        <v>8.6999999999999994E-2</v>
      </c>
      <c r="Q12" s="275">
        <v>0.08</v>
      </c>
      <c r="R12" s="275">
        <v>8.2000000000000003E-2</v>
      </c>
      <c r="S12" s="275">
        <v>8.6999999999999994E-2</v>
      </c>
      <c r="T12" s="304">
        <v>9.5000000000000001E-2</v>
      </c>
      <c r="U12" s="305">
        <v>7</v>
      </c>
      <c r="V12" s="275">
        <v>7</v>
      </c>
      <c r="W12" s="275">
        <v>7</v>
      </c>
      <c r="X12" s="275">
        <v>7</v>
      </c>
      <c r="Y12" s="275">
        <v>7</v>
      </c>
      <c r="Z12" s="275">
        <v>7</v>
      </c>
      <c r="AA12" s="275">
        <v>11083</v>
      </c>
      <c r="AB12" s="275">
        <v>11452</v>
      </c>
      <c r="AC12" s="275">
        <v>11667</v>
      </c>
      <c r="AD12" s="275">
        <v>12143</v>
      </c>
      <c r="AE12" s="275">
        <v>12786</v>
      </c>
      <c r="AF12" s="275">
        <v>13607</v>
      </c>
      <c r="AG12" s="301">
        <v>0.93100000000000005</v>
      </c>
      <c r="AH12" s="301">
        <v>0.96199999999999997</v>
      </c>
      <c r="AI12" s="301">
        <v>0.98</v>
      </c>
      <c r="AJ12" s="301">
        <v>1.02</v>
      </c>
      <c r="AK12" s="301">
        <v>1.0740000000000001</v>
      </c>
      <c r="AL12" s="302">
        <v>1.143</v>
      </c>
      <c r="AM12" s="374"/>
      <c r="AN12" s="374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1:50" s="237" customFormat="1" ht="15.75">
      <c r="A13" s="282" t="s">
        <v>34</v>
      </c>
      <c r="B13" s="283" t="s">
        <v>331</v>
      </c>
      <c r="C13" s="284">
        <v>0.97899999999999998</v>
      </c>
      <c r="D13" s="285">
        <v>0.53800000000000003</v>
      </c>
      <c r="E13" s="275">
        <v>0.52</v>
      </c>
      <c r="F13" s="275">
        <v>0.53900000000000003</v>
      </c>
      <c r="G13" s="275">
        <v>0.55500000000000005</v>
      </c>
      <c r="H13" s="304">
        <v>0.57299999999999995</v>
      </c>
      <c r="I13" s="284">
        <v>0.97899999999999998</v>
      </c>
      <c r="J13" s="285">
        <v>0.53800000000000003</v>
      </c>
      <c r="K13" s="275">
        <v>0.52</v>
      </c>
      <c r="L13" s="275">
        <v>0.53900000000000003</v>
      </c>
      <c r="M13" s="275">
        <v>0.55500000000000005</v>
      </c>
      <c r="N13" s="304">
        <v>0.57299999999999995</v>
      </c>
      <c r="O13" s="285"/>
      <c r="P13" s="275"/>
      <c r="Q13" s="275">
        <v>0.28799999999999998</v>
      </c>
      <c r="R13" s="275">
        <v>0.29499999999999998</v>
      </c>
      <c r="S13" s="275">
        <v>0.313</v>
      </c>
      <c r="T13" s="304">
        <v>0.33100000000000002</v>
      </c>
      <c r="U13" s="305">
        <v>3</v>
      </c>
      <c r="V13" s="275">
        <v>3</v>
      </c>
      <c r="W13" s="275">
        <v>3</v>
      </c>
      <c r="X13" s="275">
        <v>3</v>
      </c>
      <c r="Y13" s="275">
        <v>3</v>
      </c>
      <c r="Z13" s="275">
        <v>3</v>
      </c>
      <c r="AA13" s="275">
        <v>8611</v>
      </c>
      <c r="AB13" s="275">
        <v>10667</v>
      </c>
      <c r="AC13" s="275">
        <v>11222</v>
      </c>
      <c r="AD13" s="275">
        <v>11806</v>
      </c>
      <c r="AE13" s="275">
        <v>12556</v>
      </c>
      <c r="AF13" s="275">
        <v>13361</v>
      </c>
      <c r="AG13" s="301">
        <v>0.31</v>
      </c>
      <c r="AH13" s="301">
        <v>0.38400000000000001</v>
      </c>
      <c r="AI13" s="301">
        <v>0.40400000000000003</v>
      </c>
      <c r="AJ13" s="301">
        <v>0.42499999999999999</v>
      </c>
      <c r="AK13" s="301">
        <v>0.45200000000000001</v>
      </c>
      <c r="AL13" s="302">
        <v>0.48099999999999998</v>
      </c>
      <c r="AM13" s="374"/>
      <c r="AN13" s="374"/>
      <c r="AO13" s="24"/>
      <c r="AP13" s="24"/>
      <c r="AQ13" s="24"/>
      <c r="AR13" s="24"/>
      <c r="AS13" s="24"/>
      <c r="AT13" s="24"/>
      <c r="AU13" s="24"/>
      <c r="AV13" s="24"/>
      <c r="AW13" s="24"/>
      <c r="AX13" s="24"/>
    </row>
    <row r="14" spans="1:50" s="237" customFormat="1" ht="15.75">
      <c r="A14" s="282" t="s">
        <v>35</v>
      </c>
      <c r="B14" s="283" t="s">
        <v>332</v>
      </c>
      <c r="C14" s="284">
        <v>15.920999999999999</v>
      </c>
      <c r="D14" s="285">
        <v>18.588000000000001</v>
      </c>
      <c r="E14" s="275">
        <v>19.512</v>
      </c>
      <c r="F14" s="275">
        <v>19.5</v>
      </c>
      <c r="G14" s="275">
        <v>20.085000000000001</v>
      </c>
      <c r="H14" s="304">
        <v>20.748000000000001</v>
      </c>
      <c r="I14" s="284">
        <v>15.920999999999999</v>
      </c>
      <c r="J14" s="285">
        <v>18.588000000000001</v>
      </c>
      <c r="K14" s="275">
        <v>19.512</v>
      </c>
      <c r="L14" s="275">
        <v>19.5</v>
      </c>
      <c r="M14" s="275">
        <v>20.085000000000001</v>
      </c>
      <c r="N14" s="304">
        <v>20.748000000000001</v>
      </c>
      <c r="O14" s="285">
        <v>5.7</v>
      </c>
      <c r="P14" s="275">
        <v>8.5190000000000001</v>
      </c>
      <c r="Q14" s="275">
        <v>5.7530000000000001</v>
      </c>
      <c r="R14" s="275">
        <v>5.8970000000000002</v>
      </c>
      <c r="S14" s="275">
        <v>6.2450000000000001</v>
      </c>
      <c r="T14" s="304">
        <v>6.8070000000000004</v>
      </c>
      <c r="U14" s="305">
        <v>23</v>
      </c>
      <c r="V14" s="275">
        <v>23</v>
      </c>
      <c r="W14" s="275">
        <v>23</v>
      </c>
      <c r="X14" s="275">
        <v>23</v>
      </c>
      <c r="Y14" s="275">
        <v>23</v>
      </c>
      <c r="Z14" s="275">
        <v>23</v>
      </c>
      <c r="AA14" s="275">
        <v>12916</v>
      </c>
      <c r="AB14" s="275">
        <v>12192</v>
      </c>
      <c r="AC14" s="275">
        <v>12192</v>
      </c>
      <c r="AD14" s="275">
        <v>12815</v>
      </c>
      <c r="AE14" s="275">
        <v>13493</v>
      </c>
      <c r="AF14" s="275">
        <v>14355</v>
      </c>
      <c r="AG14" s="301">
        <v>3.5649999999999999</v>
      </c>
      <c r="AH14" s="301">
        <v>3.3650000000000002</v>
      </c>
      <c r="AI14" s="301">
        <v>3.3650000000000002</v>
      </c>
      <c r="AJ14" s="301">
        <v>3.5369999999999999</v>
      </c>
      <c r="AK14" s="301">
        <v>3.7240000000000002</v>
      </c>
      <c r="AL14" s="302">
        <v>3.9620000000000002</v>
      </c>
      <c r="AM14" s="374"/>
      <c r="AN14" s="374"/>
      <c r="AO14" s="24"/>
      <c r="AP14" s="24"/>
      <c r="AQ14" s="24"/>
      <c r="AR14" s="24"/>
      <c r="AS14" s="24"/>
      <c r="AT14" s="24"/>
      <c r="AU14" s="24"/>
      <c r="AV14" s="24"/>
      <c r="AW14" s="24"/>
      <c r="AX14" s="24"/>
    </row>
    <row r="15" spans="1:50" s="237" customFormat="1" ht="15.75">
      <c r="A15" s="282" t="s">
        <v>36</v>
      </c>
      <c r="B15" s="283" t="s">
        <v>332</v>
      </c>
      <c r="C15" s="284">
        <v>5.0069999999999997</v>
      </c>
      <c r="D15" s="285">
        <v>5.2110000000000003</v>
      </c>
      <c r="E15" s="275">
        <v>4.0380000000000003</v>
      </c>
      <c r="F15" s="275">
        <v>4.1840000000000002</v>
      </c>
      <c r="G15" s="275">
        <v>4.3099999999999996</v>
      </c>
      <c r="H15" s="304">
        <v>4.4530000000000003</v>
      </c>
      <c r="I15" s="284">
        <v>5.0069999999999997</v>
      </c>
      <c r="J15" s="285">
        <v>5.2110000000000003</v>
      </c>
      <c r="K15" s="275">
        <v>4.0380000000000003</v>
      </c>
      <c r="L15" s="275">
        <v>4.1840000000000002</v>
      </c>
      <c r="M15" s="275">
        <v>4.3099999999999996</v>
      </c>
      <c r="N15" s="304">
        <v>4.4530000000000003</v>
      </c>
      <c r="O15" s="285"/>
      <c r="P15" s="275"/>
      <c r="Q15" s="275">
        <v>0.154</v>
      </c>
      <c r="R15" s="275">
        <v>0.158</v>
      </c>
      <c r="S15" s="275">
        <v>0.16700000000000001</v>
      </c>
      <c r="T15" s="304">
        <v>0.182</v>
      </c>
      <c r="U15" s="305">
        <v>6</v>
      </c>
      <c r="V15" s="275">
        <v>6</v>
      </c>
      <c r="W15" s="275">
        <v>6</v>
      </c>
      <c r="X15" s="275">
        <v>6</v>
      </c>
      <c r="Y15" s="275">
        <v>6</v>
      </c>
      <c r="Z15" s="275">
        <v>6</v>
      </c>
      <c r="AA15" s="275">
        <v>10527</v>
      </c>
      <c r="AB15" s="275">
        <v>11208</v>
      </c>
      <c r="AC15" s="275">
        <v>11111</v>
      </c>
      <c r="AD15" s="275">
        <v>11681</v>
      </c>
      <c r="AE15" s="275">
        <v>12292</v>
      </c>
      <c r="AF15" s="275">
        <v>13083</v>
      </c>
      <c r="AG15" s="301">
        <v>0.75800000000000001</v>
      </c>
      <c r="AH15" s="301">
        <v>0.80700000000000005</v>
      </c>
      <c r="AI15" s="301">
        <v>0.8</v>
      </c>
      <c r="AJ15" s="301">
        <v>0.84099999999999997</v>
      </c>
      <c r="AK15" s="301">
        <v>0.88500000000000001</v>
      </c>
      <c r="AL15" s="302">
        <v>0.94199999999999995</v>
      </c>
      <c r="AM15" s="374"/>
      <c r="AN15" s="374"/>
      <c r="AO15" s="24"/>
      <c r="AP15" s="24"/>
      <c r="AQ15" s="24"/>
      <c r="AR15" s="24"/>
      <c r="AS15" s="24"/>
      <c r="AT15" s="24"/>
      <c r="AU15" s="24"/>
      <c r="AV15" s="24"/>
      <c r="AW15" s="24"/>
      <c r="AX15" s="24"/>
    </row>
    <row r="16" spans="1:50" s="237" customFormat="1" ht="15.75">
      <c r="A16" s="282" t="s">
        <v>37</v>
      </c>
      <c r="B16" s="283" t="s">
        <v>331</v>
      </c>
      <c r="C16" s="284">
        <v>16.649999999999999</v>
      </c>
      <c r="D16" s="285">
        <v>6.0949999999999998</v>
      </c>
      <c r="E16" s="275">
        <v>0</v>
      </c>
      <c r="F16" s="285">
        <v>0</v>
      </c>
      <c r="G16" s="285">
        <v>0</v>
      </c>
      <c r="H16" s="287">
        <v>0</v>
      </c>
      <c r="I16" s="284">
        <v>16.649999999999999</v>
      </c>
      <c r="J16" s="285">
        <v>6.0949999999999998</v>
      </c>
      <c r="K16" s="275">
        <v>0</v>
      </c>
      <c r="L16" s="285">
        <v>0</v>
      </c>
      <c r="M16" s="285">
        <v>0</v>
      </c>
      <c r="N16" s="287">
        <v>0</v>
      </c>
      <c r="O16" s="285"/>
      <c r="P16" s="275">
        <v>0.109</v>
      </c>
      <c r="Q16" s="275">
        <v>0</v>
      </c>
      <c r="R16" s="275">
        <v>0</v>
      </c>
      <c r="S16" s="275">
        <v>0</v>
      </c>
      <c r="T16" s="304">
        <v>0</v>
      </c>
      <c r="U16" s="305">
        <v>1</v>
      </c>
      <c r="V16" s="275">
        <v>1</v>
      </c>
      <c r="W16" s="275">
        <v>0</v>
      </c>
      <c r="X16" s="275">
        <v>0</v>
      </c>
      <c r="Y16" s="275">
        <v>0</v>
      </c>
      <c r="Z16" s="275">
        <v>0</v>
      </c>
      <c r="AA16" s="306">
        <v>12000</v>
      </c>
      <c r="AB16" s="307">
        <v>12000</v>
      </c>
      <c r="AC16" s="275">
        <v>0</v>
      </c>
      <c r="AD16" s="275">
        <v>0</v>
      </c>
      <c r="AE16" s="275">
        <v>0</v>
      </c>
      <c r="AF16" s="275">
        <v>0</v>
      </c>
      <c r="AG16" s="275">
        <v>0.14399999999999999</v>
      </c>
      <c r="AH16" s="275">
        <v>0.14399999999999999</v>
      </c>
      <c r="AI16" s="301">
        <v>0</v>
      </c>
      <c r="AJ16" s="301">
        <v>0</v>
      </c>
      <c r="AK16" s="301">
        <v>0</v>
      </c>
      <c r="AL16" s="302">
        <v>0</v>
      </c>
      <c r="AM16" s="374"/>
      <c r="AN16" s="374"/>
      <c r="AO16" s="24"/>
      <c r="AP16" s="24"/>
      <c r="AQ16" s="24"/>
      <c r="AR16" s="24"/>
      <c r="AS16" s="24"/>
      <c r="AT16" s="24"/>
      <c r="AU16" s="24"/>
      <c r="AV16" s="24"/>
      <c r="AW16" s="24"/>
      <c r="AX16" s="24"/>
    </row>
    <row r="17" spans="1:50" s="237" customFormat="1" ht="31.5">
      <c r="A17" s="282" t="s">
        <v>38</v>
      </c>
      <c r="B17" s="283" t="s">
        <v>333</v>
      </c>
      <c r="C17" s="286" t="s">
        <v>48</v>
      </c>
      <c r="D17" s="285">
        <v>1.8</v>
      </c>
      <c r="E17" s="275">
        <v>1.58</v>
      </c>
      <c r="F17" s="275">
        <v>1.637</v>
      </c>
      <c r="G17" s="275">
        <v>1.6870000000000001</v>
      </c>
      <c r="H17" s="304">
        <v>1.843</v>
      </c>
      <c r="I17" s="286" t="s">
        <v>48</v>
      </c>
      <c r="J17" s="285">
        <v>1.8</v>
      </c>
      <c r="K17" s="275">
        <v>1.58</v>
      </c>
      <c r="L17" s="275">
        <v>1.637</v>
      </c>
      <c r="M17" s="275">
        <v>1.6870000000000001</v>
      </c>
      <c r="N17" s="304">
        <v>1.843</v>
      </c>
      <c r="O17" s="286" t="s">
        <v>48</v>
      </c>
      <c r="P17" s="275"/>
      <c r="Q17" s="275"/>
      <c r="R17" s="275"/>
      <c r="S17" s="275"/>
      <c r="T17" s="304"/>
      <c r="U17" s="286" t="s">
        <v>48</v>
      </c>
      <c r="V17" s="275">
        <v>1</v>
      </c>
      <c r="W17" s="275">
        <v>1</v>
      </c>
      <c r="X17" s="275">
        <v>1</v>
      </c>
      <c r="Y17" s="275">
        <v>1</v>
      </c>
      <c r="Z17" s="275">
        <v>1</v>
      </c>
      <c r="AA17" s="286" t="s">
        <v>48</v>
      </c>
      <c r="AB17" s="275">
        <v>20833</v>
      </c>
      <c r="AC17" s="275">
        <v>16667</v>
      </c>
      <c r="AD17" s="275">
        <v>17500</v>
      </c>
      <c r="AE17" s="275">
        <v>18417</v>
      </c>
      <c r="AF17" s="275">
        <v>19667</v>
      </c>
      <c r="AG17" s="274" t="s">
        <v>48</v>
      </c>
      <c r="AH17" s="301">
        <v>0.25</v>
      </c>
      <c r="AI17" s="301">
        <v>0.2</v>
      </c>
      <c r="AJ17" s="301">
        <v>0.21</v>
      </c>
      <c r="AK17" s="301">
        <v>0.221</v>
      </c>
      <c r="AL17" s="302">
        <v>0.23599999999999999</v>
      </c>
      <c r="AM17" s="374"/>
      <c r="AN17" s="374"/>
      <c r="AO17" s="24"/>
      <c r="AP17" s="24"/>
      <c r="AQ17" s="24"/>
      <c r="AR17" s="24"/>
      <c r="AS17" s="24"/>
      <c r="AT17" s="24"/>
      <c r="AU17" s="24"/>
      <c r="AV17" s="24"/>
      <c r="AW17" s="24"/>
      <c r="AX17" s="24"/>
    </row>
    <row r="18" spans="1:50" s="237" customFormat="1" ht="31.5">
      <c r="A18" s="282" t="s">
        <v>50</v>
      </c>
      <c r="B18" s="283" t="s">
        <v>336</v>
      </c>
      <c r="C18" s="286" t="s">
        <v>48</v>
      </c>
      <c r="D18" s="286" t="s">
        <v>48</v>
      </c>
      <c r="E18" s="275">
        <v>0.315</v>
      </c>
      <c r="F18" s="275">
        <v>0.32700000000000001</v>
      </c>
      <c r="G18" s="275">
        <v>0.33700000000000002</v>
      </c>
      <c r="H18" s="304">
        <v>0.34899999999999998</v>
      </c>
      <c r="I18" s="286" t="s">
        <v>48</v>
      </c>
      <c r="J18" s="286" t="s">
        <v>48</v>
      </c>
      <c r="K18" s="275">
        <v>0.315</v>
      </c>
      <c r="L18" s="275">
        <v>0.32700000000000001</v>
      </c>
      <c r="M18" s="275">
        <v>0.33700000000000002</v>
      </c>
      <c r="N18" s="304">
        <v>0.34899999999999998</v>
      </c>
      <c r="O18" s="286" t="s">
        <v>48</v>
      </c>
      <c r="P18" s="286" t="s">
        <v>48</v>
      </c>
      <c r="Q18" s="275">
        <v>0.32700000000000001</v>
      </c>
      <c r="R18" s="275">
        <v>0.33300000000000002</v>
      </c>
      <c r="S18" s="275">
        <v>0.35299999999999998</v>
      </c>
      <c r="T18" s="304">
        <v>0.38500000000000001</v>
      </c>
      <c r="U18" s="274" t="s">
        <v>48</v>
      </c>
      <c r="V18" s="274" t="s">
        <v>48</v>
      </c>
      <c r="W18" s="275"/>
      <c r="X18" s="275"/>
      <c r="Y18" s="275"/>
      <c r="Z18" s="275"/>
      <c r="AA18" s="286" t="s">
        <v>48</v>
      </c>
      <c r="AB18" s="286" t="s">
        <v>48</v>
      </c>
      <c r="AC18" s="275"/>
      <c r="AD18" s="275"/>
      <c r="AE18" s="275"/>
      <c r="AF18" s="275"/>
      <c r="AG18" s="274" t="s">
        <v>48</v>
      </c>
      <c r="AH18" s="274" t="s">
        <v>48</v>
      </c>
      <c r="AI18" s="301"/>
      <c r="AJ18" s="301"/>
      <c r="AK18" s="301"/>
      <c r="AL18" s="302"/>
      <c r="AM18" s="374"/>
      <c r="AN18" s="374"/>
      <c r="AO18" s="24"/>
      <c r="AP18" s="24"/>
      <c r="AQ18" s="24"/>
      <c r="AR18" s="24"/>
      <c r="AS18" s="24"/>
      <c r="AT18" s="24"/>
      <c r="AU18" s="24"/>
      <c r="AV18" s="24"/>
      <c r="AW18" s="24"/>
      <c r="AX18" s="24"/>
    </row>
    <row r="19" spans="1:50" s="237" customFormat="1" ht="31.5">
      <c r="A19" s="282" t="s">
        <v>51</v>
      </c>
      <c r="B19" s="283" t="s">
        <v>335</v>
      </c>
      <c r="C19" s="286" t="s">
        <v>48</v>
      </c>
      <c r="D19" s="286" t="s">
        <v>48</v>
      </c>
      <c r="E19" s="275">
        <v>0.70499999999999996</v>
      </c>
      <c r="F19" s="275">
        <v>0.73099999999999998</v>
      </c>
      <c r="G19" s="275">
        <v>0.753</v>
      </c>
      <c r="H19" s="304">
        <v>0.77800000000000002</v>
      </c>
      <c r="I19" s="286" t="s">
        <v>48</v>
      </c>
      <c r="J19" s="286" t="s">
        <v>48</v>
      </c>
      <c r="K19" s="275">
        <v>0.70499999999999996</v>
      </c>
      <c r="L19" s="275">
        <v>0.73099999999999998</v>
      </c>
      <c r="M19" s="275">
        <v>0.753</v>
      </c>
      <c r="N19" s="304">
        <v>0.77800000000000002</v>
      </c>
      <c r="O19" s="286" t="s">
        <v>48</v>
      </c>
      <c r="P19" s="286" t="s">
        <v>48</v>
      </c>
      <c r="Q19" s="275">
        <v>0.75900000000000001</v>
      </c>
      <c r="R19" s="275">
        <v>0.77800000000000002</v>
      </c>
      <c r="S19" s="275">
        <v>0.77800000000000002</v>
      </c>
      <c r="T19" s="304">
        <v>0.82399999999999995</v>
      </c>
      <c r="U19" s="274" t="s">
        <v>48</v>
      </c>
      <c r="V19" s="274" t="s">
        <v>48</v>
      </c>
      <c r="W19" s="275"/>
      <c r="X19" s="275"/>
      <c r="Y19" s="275"/>
      <c r="Z19" s="275"/>
      <c r="AA19" s="286" t="s">
        <v>48</v>
      </c>
      <c r="AB19" s="286" t="s">
        <v>48</v>
      </c>
      <c r="AC19" s="275"/>
      <c r="AD19" s="275"/>
      <c r="AE19" s="275"/>
      <c r="AF19" s="275"/>
      <c r="AG19" s="274" t="s">
        <v>48</v>
      </c>
      <c r="AH19" s="274" t="s">
        <v>48</v>
      </c>
      <c r="AI19" s="301"/>
      <c r="AJ19" s="301"/>
      <c r="AK19" s="301"/>
      <c r="AL19" s="302"/>
      <c r="AM19" s="374"/>
      <c r="AN19" s="374"/>
      <c r="AO19" s="24"/>
      <c r="AP19" s="24"/>
      <c r="AQ19" s="24"/>
      <c r="AR19" s="24"/>
      <c r="AS19" s="24"/>
      <c r="AT19" s="24"/>
      <c r="AU19" s="24"/>
      <c r="AV19" s="24"/>
      <c r="AW19" s="24"/>
      <c r="AX19" s="24"/>
    </row>
    <row r="20" spans="1:50" s="237" customFormat="1" ht="31.5">
      <c r="A20" s="282" t="s">
        <v>52</v>
      </c>
      <c r="B20" s="283" t="s">
        <v>332</v>
      </c>
      <c r="C20" s="286" t="s">
        <v>48</v>
      </c>
      <c r="D20" s="286" t="s">
        <v>48</v>
      </c>
      <c r="E20" s="275">
        <v>0.19500000000000001</v>
      </c>
      <c r="F20" s="275">
        <v>0.20200000000000001</v>
      </c>
      <c r="G20" s="275">
        <v>0.20799999999999999</v>
      </c>
      <c r="H20" s="304">
        <v>0.215</v>
      </c>
      <c r="I20" s="286" t="s">
        <v>48</v>
      </c>
      <c r="J20" s="286" t="s">
        <v>48</v>
      </c>
      <c r="K20" s="275">
        <v>0.19500000000000001</v>
      </c>
      <c r="L20" s="275">
        <v>0.20200000000000001</v>
      </c>
      <c r="M20" s="275">
        <v>0.20799999999999999</v>
      </c>
      <c r="N20" s="304">
        <v>0.215</v>
      </c>
      <c r="O20" s="286" t="s">
        <v>48</v>
      </c>
      <c r="P20" s="286" t="s">
        <v>48</v>
      </c>
      <c r="Q20" s="275">
        <v>3.1E-2</v>
      </c>
      <c r="R20" s="275">
        <v>3.2000000000000001E-2</v>
      </c>
      <c r="S20" s="275">
        <v>3.4000000000000002E-2</v>
      </c>
      <c r="T20" s="304">
        <v>3.6999999999999998E-2</v>
      </c>
      <c r="U20" s="274" t="s">
        <v>48</v>
      </c>
      <c r="V20" s="274" t="s">
        <v>48</v>
      </c>
      <c r="W20" s="275">
        <v>1</v>
      </c>
      <c r="X20" s="275">
        <v>1</v>
      </c>
      <c r="Y20" s="275">
        <v>1</v>
      </c>
      <c r="Z20" s="275">
        <v>1</v>
      </c>
      <c r="AA20" s="286" t="s">
        <v>48</v>
      </c>
      <c r="AB20" s="286" t="s">
        <v>48</v>
      </c>
      <c r="AC20" s="275">
        <v>6417</v>
      </c>
      <c r="AD20" s="275">
        <v>6750</v>
      </c>
      <c r="AE20" s="275">
        <v>7083</v>
      </c>
      <c r="AF20" s="275">
        <v>7583</v>
      </c>
      <c r="AG20" s="274" t="s">
        <v>48</v>
      </c>
      <c r="AH20" s="274" t="s">
        <v>48</v>
      </c>
      <c r="AI20" s="301">
        <v>7.6999999999999999E-2</v>
      </c>
      <c r="AJ20" s="301">
        <v>8.1000000000000003E-2</v>
      </c>
      <c r="AK20" s="301">
        <v>8.5000000000000006E-2</v>
      </c>
      <c r="AL20" s="302">
        <v>9.0999999999999998E-2</v>
      </c>
      <c r="AM20" s="374"/>
      <c r="AN20" s="374"/>
      <c r="AO20" s="24"/>
      <c r="AP20" s="24"/>
      <c r="AQ20" s="24"/>
      <c r="AR20" s="24"/>
      <c r="AS20" s="24"/>
      <c r="AT20" s="24"/>
      <c r="AU20" s="24"/>
      <c r="AV20" s="24"/>
      <c r="AW20" s="24"/>
      <c r="AX20" s="24"/>
    </row>
    <row r="21" spans="1:50" s="237" customFormat="1" ht="31.5">
      <c r="A21" s="282" t="s">
        <v>53</v>
      </c>
      <c r="B21" s="283" t="s">
        <v>330</v>
      </c>
      <c r="C21" s="286" t="s">
        <v>48</v>
      </c>
      <c r="D21" s="286" t="s">
        <v>48</v>
      </c>
      <c r="E21" s="275">
        <v>0.373</v>
      </c>
      <c r="F21" s="275">
        <v>0.38700000000000001</v>
      </c>
      <c r="G21" s="275">
        <v>0.39900000000000002</v>
      </c>
      <c r="H21" s="304">
        <v>0.41299999999999998</v>
      </c>
      <c r="I21" s="274" t="s">
        <v>48</v>
      </c>
      <c r="J21" s="274" t="s">
        <v>48</v>
      </c>
      <c r="K21" s="275">
        <v>0.373</v>
      </c>
      <c r="L21" s="275">
        <v>0.38700000000000001</v>
      </c>
      <c r="M21" s="275">
        <v>0.39900000000000002</v>
      </c>
      <c r="N21" s="304">
        <v>0.41299999999999998</v>
      </c>
      <c r="O21" s="286" t="s">
        <v>48</v>
      </c>
      <c r="P21" s="286" t="s">
        <v>48</v>
      </c>
      <c r="Q21" s="275">
        <v>0.311</v>
      </c>
      <c r="R21" s="275">
        <v>0.311</v>
      </c>
      <c r="S21" s="275">
        <v>0.31900000000000001</v>
      </c>
      <c r="T21" s="304">
        <v>0.34699999999999998</v>
      </c>
      <c r="U21" s="274" t="s">
        <v>48</v>
      </c>
      <c r="V21" s="274" t="s">
        <v>48</v>
      </c>
      <c r="W21" s="275">
        <v>2</v>
      </c>
      <c r="X21" s="275">
        <v>2</v>
      </c>
      <c r="Y21" s="275">
        <v>2</v>
      </c>
      <c r="Z21" s="275">
        <v>2</v>
      </c>
      <c r="AA21" s="286" t="s">
        <v>48</v>
      </c>
      <c r="AB21" s="286" t="s">
        <v>48</v>
      </c>
      <c r="AC21" s="275">
        <v>5500</v>
      </c>
      <c r="AD21" s="275">
        <v>5792</v>
      </c>
      <c r="AE21" s="275">
        <v>6083</v>
      </c>
      <c r="AF21" s="275">
        <v>6458</v>
      </c>
      <c r="AG21" s="274" t="s">
        <v>48</v>
      </c>
      <c r="AH21" s="274" t="s">
        <v>48</v>
      </c>
      <c r="AI21" s="301">
        <v>0.13200000000000001</v>
      </c>
      <c r="AJ21" s="301">
        <v>0.13900000000000001</v>
      </c>
      <c r="AK21" s="301">
        <v>0.14599999999999999</v>
      </c>
      <c r="AL21" s="302">
        <v>0.155</v>
      </c>
      <c r="AM21" s="374"/>
      <c r="AN21" s="374"/>
      <c r="AO21" s="24"/>
      <c r="AP21" s="24"/>
      <c r="AQ21" s="24"/>
      <c r="AR21" s="24"/>
      <c r="AS21" s="24"/>
      <c r="AT21" s="24"/>
      <c r="AU21" s="24"/>
      <c r="AV21" s="24"/>
      <c r="AW21" s="24"/>
      <c r="AX21" s="24"/>
    </row>
    <row r="22" spans="1:50" s="237" customFormat="1" ht="31.5">
      <c r="A22" s="282" t="s">
        <v>54</v>
      </c>
      <c r="B22" s="283" t="s">
        <v>330</v>
      </c>
      <c r="C22" s="286" t="s">
        <v>48</v>
      </c>
      <c r="D22" s="286" t="s">
        <v>48</v>
      </c>
      <c r="E22" s="275">
        <v>0.57199999999999995</v>
      </c>
      <c r="F22" s="275">
        <v>0.59299999999999997</v>
      </c>
      <c r="G22" s="275">
        <v>0.61099999999999999</v>
      </c>
      <c r="H22" s="304">
        <v>0.63200000000000001</v>
      </c>
      <c r="I22" s="274" t="s">
        <v>48</v>
      </c>
      <c r="J22" s="274" t="s">
        <v>48</v>
      </c>
      <c r="K22" s="275">
        <v>0.57199999999999995</v>
      </c>
      <c r="L22" s="275">
        <v>0.59299999999999997</v>
      </c>
      <c r="M22" s="275">
        <v>0.61099999999999999</v>
      </c>
      <c r="N22" s="304">
        <v>0.63200000000000001</v>
      </c>
      <c r="O22" s="286" t="s">
        <v>48</v>
      </c>
      <c r="P22" s="286" t="s">
        <v>48</v>
      </c>
      <c r="Q22" s="275">
        <v>9.2999999999999999E-2</v>
      </c>
      <c r="R22" s="275">
        <v>9.5000000000000001E-2</v>
      </c>
      <c r="S22" s="275">
        <v>0.1</v>
      </c>
      <c r="T22" s="304">
        <v>0.111</v>
      </c>
      <c r="U22" s="274" t="s">
        <v>48</v>
      </c>
      <c r="V22" s="274" t="s">
        <v>48</v>
      </c>
      <c r="W22" s="275">
        <v>1</v>
      </c>
      <c r="X22" s="275">
        <v>1</v>
      </c>
      <c r="Y22" s="275">
        <v>1</v>
      </c>
      <c r="Z22" s="275">
        <v>1</v>
      </c>
      <c r="AA22" s="286" t="s">
        <v>48</v>
      </c>
      <c r="AB22" s="286" t="s">
        <v>48</v>
      </c>
      <c r="AC22" s="275">
        <v>9000</v>
      </c>
      <c r="AD22" s="275">
        <v>9500</v>
      </c>
      <c r="AE22" s="275">
        <v>10000</v>
      </c>
      <c r="AF22" s="275">
        <v>10667</v>
      </c>
      <c r="AG22" s="286" t="s">
        <v>48</v>
      </c>
      <c r="AH22" s="286" t="s">
        <v>48</v>
      </c>
      <c r="AI22" s="301">
        <v>0.108</v>
      </c>
      <c r="AJ22" s="301">
        <v>0.114</v>
      </c>
      <c r="AK22" s="301">
        <v>0.12</v>
      </c>
      <c r="AL22" s="302">
        <v>0.128</v>
      </c>
      <c r="AM22" s="374"/>
      <c r="AN22" s="374"/>
      <c r="AO22" s="24"/>
      <c r="AP22" s="24"/>
      <c r="AQ22" s="24"/>
      <c r="AR22" s="24"/>
      <c r="AS22" s="24"/>
      <c r="AT22" s="24"/>
      <c r="AU22" s="24"/>
      <c r="AV22" s="24"/>
      <c r="AW22" s="24"/>
      <c r="AX22" s="24"/>
    </row>
    <row r="23" spans="1:50" s="237" customFormat="1" ht="31.5">
      <c r="A23" s="282" t="s">
        <v>55</v>
      </c>
      <c r="B23" s="283" t="s">
        <v>332</v>
      </c>
      <c r="C23" s="286" t="s">
        <v>48</v>
      </c>
      <c r="D23" s="286" t="s">
        <v>48</v>
      </c>
      <c r="E23" s="275">
        <v>0.42</v>
      </c>
      <c r="F23" s="275">
        <v>0.436</v>
      </c>
      <c r="G23" s="275">
        <v>0.44900000000000001</v>
      </c>
      <c r="H23" s="304">
        <v>0.46400000000000002</v>
      </c>
      <c r="I23" s="274" t="s">
        <v>48</v>
      </c>
      <c r="J23" s="274" t="s">
        <v>48</v>
      </c>
      <c r="K23" s="275">
        <v>0.42</v>
      </c>
      <c r="L23" s="275">
        <v>0.436</v>
      </c>
      <c r="M23" s="275">
        <v>0.44900000000000001</v>
      </c>
      <c r="N23" s="304">
        <v>0.46400000000000002</v>
      </c>
      <c r="O23" s="286" t="s">
        <v>48</v>
      </c>
      <c r="P23" s="286" t="s">
        <v>48</v>
      </c>
      <c r="Q23" s="275">
        <v>0.191</v>
      </c>
      <c r="R23" s="275">
        <v>0.19600000000000001</v>
      </c>
      <c r="S23" s="275">
        <v>0.20100000000000001</v>
      </c>
      <c r="T23" s="304">
        <v>0.20699999999999999</v>
      </c>
      <c r="U23" s="274" t="s">
        <v>48</v>
      </c>
      <c r="V23" s="274" t="s">
        <v>48</v>
      </c>
      <c r="W23" s="275"/>
      <c r="X23" s="275"/>
      <c r="Y23" s="275"/>
      <c r="Z23" s="275"/>
      <c r="AA23" s="286" t="s">
        <v>48</v>
      </c>
      <c r="AB23" s="286" t="s">
        <v>48</v>
      </c>
      <c r="AC23" s="275"/>
      <c r="AD23" s="275"/>
      <c r="AE23" s="275"/>
      <c r="AF23" s="275"/>
      <c r="AG23" s="274" t="s">
        <v>48</v>
      </c>
      <c r="AH23" s="274" t="s">
        <v>48</v>
      </c>
      <c r="AI23" s="301"/>
      <c r="AJ23" s="301"/>
      <c r="AK23" s="301"/>
      <c r="AL23" s="302"/>
      <c r="AM23" s="374"/>
      <c r="AN23" s="37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s="237" customFormat="1" ht="31.5">
      <c r="A24" s="282" t="s">
        <v>56</v>
      </c>
      <c r="B24" s="283" t="s">
        <v>335</v>
      </c>
      <c r="C24" s="286" t="s">
        <v>48</v>
      </c>
      <c r="D24" s="286" t="s">
        <v>48</v>
      </c>
      <c r="E24" s="275">
        <v>0.35699999999999998</v>
      </c>
      <c r="F24" s="275">
        <v>0.37</v>
      </c>
      <c r="G24" s="275">
        <v>0.38200000000000001</v>
      </c>
      <c r="H24" s="304">
        <v>0.39200000000000002</v>
      </c>
      <c r="I24" s="286" t="s">
        <v>48</v>
      </c>
      <c r="J24" s="286" t="s">
        <v>48</v>
      </c>
      <c r="K24" s="275">
        <v>0.36399999999999999</v>
      </c>
      <c r="L24" s="275">
        <v>0.378</v>
      </c>
      <c r="M24" s="275">
        <v>0.39</v>
      </c>
      <c r="N24" s="275">
        <v>0.40300000000000002</v>
      </c>
      <c r="O24" s="286" t="s">
        <v>48</v>
      </c>
      <c r="P24" s="286" t="s">
        <v>48</v>
      </c>
      <c r="Q24" s="275">
        <v>0.01</v>
      </c>
      <c r="R24" s="275">
        <v>0.01</v>
      </c>
      <c r="S24" s="275">
        <v>0.01</v>
      </c>
      <c r="T24" s="275">
        <v>0.01</v>
      </c>
      <c r="U24" s="274" t="s">
        <v>48</v>
      </c>
      <c r="V24" s="274" t="s">
        <v>48</v>
      </c>
      <c r="W24" s="275"/>
      <c r="X24" s="275"/>
      <c r="Y24" s="275"/>
      <c r="Z24" s="275"/>
      <c r="AA24" s="286" t="s">
        <v>48</v>
      </c>
      <c r="AB24" s="286" t="s">
        <v>48</v>
      </c>
      <c r="AC24" s="275"/>
      <c r="AD24" s="275"/>
      <c r="AE24" s="275"/>
      <c r="AF24" s="275"/>
      <c r="AG24" s="274" t="s">
        <v>48</v>
      </c>
      <c r="AH24" s="274" t="s">
        <v>48</v>
      </c>
      <c r="AI24" s="301"/>
      <c r="AJ24" s="301"/>
      <c r="AK24" s="301"/>
      <c r="AL24" s="302"/>
      <c r="AM24" s="374"/>
      <c r="AN24" s="37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59" customFormat="1" ht="31.5">
      <c r="A25" s="95" t="s">
        <v>317</v>
      </c>
      <c r="B25" s="112"/>
      <c r="C25" s="119">
        <f t="shared" ref="C25:AL25" si="3">SUM(C27:C27)</f>
        <v>0</v>
      </c>
      <c r="D25" s="92">
        <f t="shared" si="3"/>
        <v>66.834999999999994</v>
      </c>
      <c r="E25" s="92">
        <f t="shared" si="3"/>
        <v>72.849999999999994</v>
      </c>
      <c r="F25" s="92">
        <f t="shared" si="3"/>
        <v>75.254000000000005</v>
      </c>
      <c r="G25" s="92">
        <f t="shared" si="3"/>
        <v>77.436000000000007</v>
      </c>
      <c r="H25" s="106">
        <f t="shared" si="3"/>
        <v>79.759</v>
      </c>
      <c r="I25" s="119">
        <f t="shared" si="3"/>
        <v>0</v>
      </c>
      <c r="J25" s="92">
        <f t="shared" si="3"/>
        <v>66.834999999999994</v>
      </c>
      <c r="K25" s="92">
        <f t="shared" si="3"/>
        <v>72.849999999999994</v>
      </c>
      <c r="L25" s="92">
        <f t="shared" si="3"/>
        <v>75.254000000000005</v>
      </c>
      <c r="M25" s="92">
        <f t="shared" si="3"/>
        <v>77.436000000000007</v>
      </c>
      <c r="N25" s="92">
        <f t="shared" si="3"/>
        <v>79.759</v>
      </c>
      <c r="O25" s="92">
        <f t="shared" si="3"/>
        <v>0</v>
      </c>
      <c r="P25" s="92">
        <f t="shared" si="3"/>
        <v>0</v>
      </c>
      <c r="Q25" s="92">
        <f t="shared" si="3"/>
        <v>0</v>
      </c>
      <c r="R25" s="92">
        <f t="shared" si="3"/>
        <v>0</v>
      </c>
      <c r="S25" s="92">
        <f t="shared" si="3"/>
        <v>0</v>
      </c>
      <c r="T25" s="106">
        <f t="shared" si="3"/>
        <v>0</v>
      </c>
      <c r="U25" s="119">
        <f t="shared" si="3"/>
        <v>0</v>
      </c>
      <c r="V25" s="92">
        <f t="shared" si="3"/>
        <v>103</v>
      </c>
      <c r="W25" s="92">
        <f t="shared" si="3"/>
        <v>100</v>
      </c>
      <c r="X25" s="92">
        <f t="shared" si="3"/>
        <v>100</v>
      </c>
      <c r="Y25" s="92">
        <f t="shared" si="3"/>
        <v>102</v>
      </c>
      <c r="Z25" s="92">
        <f t="shared" si="3"/>
        <v>102</v>
      </c>
      <c r="AA25" s="92">
        <f t="shared" si="3"/>
        <v>0</v>
      </c>
      <c r="AB25" s="92">
        <f t="shared" si="3"/>
        <v>25861</v>
      </c>
      <c r="AC25" s="92">
        <f t="shared" si="3"/>
        <v>26572</v>
      </c>
      <c r="AD25" s="92">
        <f t="shared" si="3"/>
        <v>27927</v>
      </c>
      <c r="AE25" s="92">
        <f t="shared" si="3"/>
        <v>28830</v>
      </c>
      <c r="AF25" s="92">
        <f t="shared" si="3"/>
        <v>29041</v>
      </c>
      <c r="AG25" s="92">
        <f t="shared" si="3"/>
        <v>0</v>
      </c>
      <c r="AH25" s="92">
        <f t="shared" si="3"/>
        <v>31.963999999999999</v>
      </c>
      <c r="AI25" s="92">
        <f t="shared" si="3"/>
        <v>31.885999999999999</v>
      </c>
      <c r="AJ25" s="92">
        <f t="shared" si="3"/>
        <v>33.512</v>
      </c>
      <c r="AK25" s="92">
        <f t="shared" si="3"/>
        <v>35.287999999999997</v>
      </c>
      <c r="AL25" s="106">
        <f t="shared" si="3"/>
        <v>35.545999999999999</v>
      </c>
      <c r="AM25" s="94"/>
      <c r="AN25" s="94"/>
    </row>
    <row r="26" spans="1:50" ht="15.75">
      <c r="A26" s="96" t="s">
        <v>316</v>
      </c>
      <c r="B26" s="114"/>
      <c r="C26" s="119"/>
      <c r="D26" s="92"/>
      <c r="E26" s="92"/>
      <c r="F26" s="92"/>
      <c r="G26" s="92"/>
      <c r="H26" s="106"/>
      <c r="I26" s="119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106"/>
      <c r="U26" s="119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3"/>
      <c r="AH26" s="93"/>
      <c r="AI26" s="93"/>
      <c r="AJ26" s="93"/>
      <c r="AK26" s="93"/>
      <c r="AL26" s="124"/>
      <c r="AM26" s="3"/>
      <c r="AN26" s="3"/>
    </row>
    <row r="27" spans="1:50" ht="50.25" customHeight="1">
      <c r="A27" s="282" t="s">
        <v>42</v>
      </c>
      <c r="B27" s="283" t="s">
        <v>333</v>
      </c>
      <c r="C27" s="286" t="s">
        <v>48</v>
      </c>
      <c r="D27" s="285">
        <v>66.834999999999994</v>
      </c>
      <c r="E27" s="275">
        <v>72.849999999999994</v>
      </c>
      <c r="F27" s="275">
        <v>75.254000000000005</v>
      </c>
      <c r="G27" s="275">
        <v>77.436000000000007</v>
      </c>
      <c r="H27" s="304">
        <v>79.759</v>
      </c>
      <c r="I27" s="274" t="s">
        <v>48</v>
      </c>
      <c r="J27" s="275">
        <v>66.834999999999994</v>
      </c>
      <c r="K27" s="275">
        <v>72.849999999999994</v>
      </c>
      <c r="L27" s="275">
        <v>75.254000000000005</v>
      </c>
      <c r="M27" s="275">
        <v>77.436000000000007</v>
      </c>
      <c r="N27" s="304">
        <v>79.759</v>
      </c>
      <c r="O27" s="286" t="s">
        <v>48</v>
      </c>
      <c r="P27" s="275"/>
      <c r="Q27" s="275"/>
      <c r="R27" s="275"/>
      <c r="S27" s="275"/>
      <c r="T27" s="304"/>
      <c r="U27" s="286" t="s">
        <v>48</v>
      </c>
      <c r="V27" s="275">
        <v>103</v>
      </c>
      <c r="W27" s="275">
        <v>100</v>
      </c>
      <c r="X27" s="275">
        <v>100</v>
      </c>
      <c r="Y27" s="275">
        <v>102</v>
      </c>
      <c r="Z27" s="275">
        <v>102</v>
      </c>
      <c r="AA27" s="286" t="s">
        <v>48</v>
      </c>
      <c r="AB27" s="275">
        <v>25861</v>
      </c>
      <c r="AC27" s="275">
        <v>26572</v>
      </c>
      <c r="AD27" s="275">
        <v>27927</v>
      </c>
      <c r="AE27" s="275">
        <v>28830</v>
      </c>
      <c r="AF27" s="275">
        <v>29041</v>
      </c>
      <c r="AG27" s="274" t="s">
        <v>48</v>
      </c>
      <c r="AH27" s="301">
        <v>31.963999999999999</v>
      </c>
      <c r="AI27" s="301">
        <v>31.885999999999999</v>
      </c>
      <c r="AJ27" s="301">
        <v>33.512</v>
      </c>
      <c r="AK27" s="301">
        <v>35.287999999999997</v>
      </c>
      <c r="AL27" s="302">
        <v>35.545999999999999</v>
      </c>
      <c r="AM27" s="3"/>
      <c r="AN27" s="3"/>
    </row>
    <row r="28" spans="1:50" s="90" customFormat="1" ht="37.5">
      <c r="A28" s="91" t="s">
        <v>318</v>
      </c>
      <c r="B28" s="115"/>
      <c r="C28" s="122">
        <f>C30</f>
        <v>85.6</v>
      </c>
      <c r="D28" s="122">
        <f t="shared" ref="D28:AL28" si="4">D30</f>
        <v>43.015000000000001</v>
      </c>
      <c r="E28" s="122">
        <f t="shared" si="4"/>
        <v>41.6</v>
      </c>
      <c r="F28" s="122">
        <f t="shared" si="4"/>
        <v>43.68</v>
      </c>
      <c r="G28" s="122">
        <f t="shared" si="4"/>
        <v>45.689</v>
      </c>
      <c r="H28" s="122">
        <f t="shared" si="4"/>
        <v>47.654000000000003</v>
      </c>
      <c r="I28" s="122">
        <f>I30</f>
        <v>85.6</v>
      </c>
      <c r="J28" s="122">
        <f>J30</f>
        <v>43.015000000000001</v>
      </c>
      <c r="K28" s="122">
        <f t="shared" si="4"/>
        <v>41.6</v>
      </c>
      <c r="L28" s="122">
        <f t="shared" si="4"/>
        <v>43.68</v>
      </c>
      <c r="M28" s="122">
        <f t="shared" si="4"/>
        <v>45.689</v>
      </c>
      <c r="N28" s="122">
        <f t="shared" si="4"/>
        <v>47.654000000000003</v>
      </c>
      <c r="O28" s="122">
        <f t="shared" si="4"/>
        <v>0</v>
      </c>
      <c r="P28" s="122">
        <f t="shared" si="4"/>
        <v>8.9999999999999993E-3</v>
      </c>
      <c r="Q28" s="122">
        <f t="shared" si="4"/>
        <v>0.13500000000000001</v>
      </c>
      <c r="R28" s="122">
        <f t="shared" si="4"/>
        <v>0.14199999999999999</v>
      </c>
      <c r="S28" s="122">
        <f t="shared" si="4"/>
        <v>0.14799999999999999</v>
      </c>
      <c r="T28" s="122">
        <f t="shared" si="4"/>
        <v>0.154</v>
      </c>
      <c r="U28" s="122">
        <f t="shared" si="4"/>
        <v>15</v>
      </c>
      <c r="V28" s="122">
        <f t="shared" si="4"/>
        <v>13</v>
      </c>
      <c r="W28" s="122">
        <f t="shared" si="4"/>
        <v>16</v>
      </c>
      <c r="X28" s="122">
        <f t="shared" si="4"/>
        <v>16</v>
      </c>
      <c r="Y28" s="122">
        <f t="shared" si="4"/>
        <v>16</v>
      </c>
      <c r="Z28" s="122">
        <f t="shared" si="4"/>
        <v>16</v>
      </c>
      <c r="AA28" s="122">
        <f t="shared" si="4"/>
        <v>12288</v>
      </c>
      <c r="AB28" s="122">
        <f t="shared" si="4"/>
        <v>9532</v>
      </c>
      <c r="AC28" s="122">
        <f t="shared" si="4"/>
        <v>9865</v>
      </c>
      <c r="AD28" s="122">
        <f t="shared" si="4"/>
        <v>10370</v>
      </c>
      <c r="AE28" s="122">
        <f t="shared" si="4"/>
        <v>10849</v>
      </c>
      <c r="AF28" s="122">
        <f t="shared" si="4"/>
        <v>11313</v>
      </c>
      <c r="AG28" s="122">
        <f t="shared" si="4"/>
        <v>2.2120000000000002</v>
      </c>
      <c r="AH28" s="122">
        <f t="shared" si="4"/>
        <v>1.4870000000000001</v>
      </c>
      <c r="AI28" s="122">
        <f t="shared" si="4"/>
        <v>1.8939999999999999</v>
      </c>
      <c r="AJ28" s="122">
        <f t="shared" si="4"/>
        <v>1.9910000000000001</v>
      </c>
      <c r="AK28" s="122">
        <f t="shared" si="4"/>
        <v>2.0830000000000002</v>
      </c>
      <c r="AL28" s="122">
        <f t="shared" si="4"/>
        <v>2.1720000000000002</v>
      </c>
      <c r="AM28" s="102"/>
      <c r="AN28" s="102"/>
    </row>
    <row r="29" spans="1:50" ht="15.75">
      <c r="A29" s="96" t="s">
        <v>127</v>
      </c>
      <c r="B29" s="114"/>
      <c r="C29" s="119"/>
      <c r="D29" s="92"/>
      <c r="E29" s="92"/>
      <c r="F29" s="92"/>
      <c r="G29" s="92"/>
      <c r="H29" s="106"/>
      <c r="I29" s="119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106"/>
      <c r="U29" s="119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3"/>
      <c r="AH29" s="93"/>
      <c r="AI29" s="93"/>
      <c r="AJ29" s="93"/>
      <c r="AK29" s="93"/>
      <c r="AL29" s="124"/>
      <c r="AM29" s="3"/>
      <c r="AN29" s="3"/>
    </row>
    <row r="30" spans="1:50" ht="47.25">
      <c r="A30" s="95" t="s">
        <v>319</v>
      </c>
      <c r="B30" s="114"/>
      <c r="C30" s="119">
        <f t="shared" ref="C30:AL30" si="5">SUM(C32:C32)</f>
        <v>85.6</v>
      </c>
      <c r="D30" s="92">
        <f t="shared" si="5"/>
        <v>43.015000000000001</v>
      </c>
      <c r="E30" s="92">
        <f t="shared" si="5"/>
        <v>41.6</v>
      </c>
      <c r="F30" s="92">
        <f t="shared" si="5"/>
        <v>43.68</v>
      </c>
      <c r="G30" s="92">
        <f t="shared" si="5"/>
        <v>45.689</v>
      </c>
      <c r="H30" s="106">
        <f t="shared" si="5"/>
        <v>47.654000000000003</v>
      </c>
      <c r="I30" s="119">
        <f t="shared" si="5"/>
        <v>85.6</v>
      </c>
      <c r="J30" s="92">
        <f t="shared" si="5"/>
        <v>43.015000000000001</v>
      </c>
      <c r="K30" s="92">
        <f t="shared" si="5"/>
        <v>41.6</v>
      </c>
      <c r="L30" s="92">
        <f t="shared" si="5"/>
        <v>43.68</v>
      </c>
      <c r="M30" s="92">
        <f t="shared" si="5"/>
        <v>45.689</v>
      </c>
      <c r="N30" s="92">
        <f t="shared" si="5"/>
        <v>47.654000000000003</v>
      </c>
      <c r="O30" s="92">
        <f t="shared" si="5"/>
        <v>0</v>
      </c>
      <c r="P30" s="92">
        <f t="shared" si="5"/>
        <v>8.9999999999999993E-3</v>
      </c>
      <c r="Q30" s="92">
        <f t="shared" si="5"/>
        <v>0.13500000000000001</v>
      </c>
      <c r="R30" s="92">
        <f t="shared" si="5"/>
        <v>0.14199999999999999</v>
      </c>
      <c r="S30" s="92">
        <f t="shared" si="5"/>
        <v>0.14799999999999999</v>
      </c>
      <c r="T30" s="106">
        <f t="shared" si="5"/>
        <v>0.154</v>
      </c>
      <c r="U30" s="119">
        <f t="shared" si="5"/>
        <v>15</v>
      </c>
      <c r="V30" s="92">
        <f t="shared" si="5"/>
        <v>13</v>
      </c>
      <c r="W30" s="92">
        <f t="shared" si="5"/>
        <v>16</v>
      </c>
      <c r="X30" s="92">
        <f t="shared" si="5"/>
        <v>16</v>
      </c>
      <c r="Y30" s="92">
        <f t="shared" si="5"/>
        <v>16</v>
      </c>
      <c r="Z30" s="92">
        <f t="shared" si="5"/>
        <v>16</v>
      </c>
      <c r="AA30" s="92">
        <f t="shared" si="5"/>
        <v>12288</v>
      </c>
      <c r="AB30" s="92">
        <f t="shared" si="5"/>
        <v>9532</v>
      </c>
      <c r="AC30" s="92">
        <f t="shared" si="5"/>
        <v>9865</v>
      </c>
      <c r="AD30" s="92">
        <f t="shared" si="5"/>
        <v>10370</v>
      </c>
      <c r="AE30" s="92">
        <f t="shared" si="5"/>
        <v>10849</v>
      </c>
      <c r="AF30" s="92">
        <f t="shared" si="5"/>
        <v>11313</v>
      </c>
      <c r="AG30" s="92">
        <f t="shared" si="5"/>
        <v>2.2120000000000002</v>
      </c>
      <c r="AH30" s="92">
        <f t="shared" si="5"/>
        <v>1.4870000000000001</v>
      </c>
      <c r="AI30" s="92">
        <f t="shared" si="5"/>
        <v>1.8939999999999999</v>
      </c>
      <c r="AJ30" s="92">
        <f t="shared" si="5"/>
        <v>1.9910000000000001</v>
      </c>
      <c r="AK30" s="92">
        <f t="shared" si="5"/>
        <v>2.0830000000000002</v>
      </c>
      <c r="AL30" s="106">
        <f t="shared" si="5"/>
        <v>2.1720000000000002</v>
      </c>
      <c r="AM30" s="3"/>
      <c r="AN30" s="3"/>
    </row>
    <row r="31" spans="1:50" ht="15.75">
      <c r="A31" s="96" t="s">
        <v>316</v>
      </c>
      <c r="B31" s="114"/>
      <c r="C31" s="119"/>
      <c r="D31" s="92"/>
      <c r="E31" s="92"/>
      <c r="F31" s="92"/>
      <c r="G31" s="92"/>
      <c r="H31" s="106"/>
      <c r="I31" s="119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106"/>
      <c r="U31" s="119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3"/>
      <c r="AH31" s="93"/>
      <c r="AI31" s="93"/>
      <c r="AJ31" s="93"/>
      <c r="AK31" s="93"/>
      <c r="AL31" s="124"/>
      <c r="AM31" s="3"/>
      <c r="AN31" s="3"/>
    </row>
    <row r="32" spans="1:50" ht="30.75" customHeight="1">
      <c r="A32" s="282" t="s">
        <v>39</v>
      </c>
      <c r="B32" s="283" t="s">
        <v>331</v>
      </c>
      <c r="C32" s="284">
        <v>85.6</v>
      </c>
      <c r="D32" s="285">
        <v>43.015000000000001</v>
      </c>
      <c r="E32" s="275">
        <v>41.6</v>
      </c>
      <c r="F32" s="275">
        <v>43.68</v>
      </c>
      <c r="G32" s="275">
        <v>45.689</v>
      </c>
      <c r="H32" s="304">
        <v>47.654000000000003</v>
      </c>
      <c r="I32" s="305">
        <v>85.6</v>
      </c>
      <c r="J32" s="275">
        <v>43.015000000000001</v>
      </c>
      <c r="K32" s="275">
        <v>41.6</v>
      </c>
      <c r="L32" s="275">
        <v>43.68</v>
      </c>
      <c r="M32" s="275">
        <v>45.689</v>
      </c>
      <c r="N32" s="304">
        <v>47.654000000000003</v>
      </c>
      <c r="O32" s="285"/>
      <c r="P32" s="275">
        <v>8.9999999999999993E-3</v>
      </c>
      <c r="Q32" s="275">
        <v>0.13500000000000001</v>
      </c>
      <c r="R32" s="275">
        <v>0.14199999999999999</v>
      </c>
      <c r="S32" s="275">
        <v>0.14799999999999999</v>
      </c>
      <c r="T32" s="304">
        <v>0.154</v>
      </c>
      <c r="U32" s="305">
        <v>15</v>
      </c>
      <c r="V32" s="275">
        <v>13</v>
      </c>
      <c r="W32" s="275">
        <v>16</v>
      </c>
      <c r="X32" s="275">
        <v>16</v>
      </c>
      <c r="Y32" s="275">
        <v>16</v>
      </c>
      <c r="Z32" s="275">
        <v>16</v>
      </c>
      <c r="AA32" s="275">
        <v>12288</v>
      </c>
      <c r="AB32" s="275">
        <v>9532</v>
      </c>
      <c r="AC32" s="275">
        <v>9865</v>
      </c>
      <c r="AD32" s="275">
        <v>10370</v>
      </c>
      <c r="AE32" s="275">
        <v>10849</v>
      </c>
      <c r="AF32" s="275">
        <v>11313</v>
      </c>
      <c r="AG32" s="301">
        <v>2.2120000000000002</v>
      </c>
      <c r="AH32" s="301">
        <v>1.4870000000000001</v>
      </c>
      <c r="AI32" s="301">
        <v>1.8939999999999999</v>
      </c>
      <c r="AJ32" s="301">
        <v>1.9910000000000001</v>
      </c>
      <c r="AK32" s="301">
        <v>2.0830000000000002</v>
      </c>
      <c r="AL32" s="302">
        <v>2.1720000000000002</v>
      </c>
      <c r="AM32" s="3"/>
      <c r="AN32" s="3"/>
    </row>
    <row r="33" spans="1:38" ht="131.25">
      <c r="A33" s="91" t="s">
        <v>300</v>
      </c>
      <c r="B33" s="116"/>
      <c r="C33" s="273">
        <f>C35+C36</f>
        <v>7.8739999999999997</v>
      </c>
      <c r="D33" s="273">
        <f t="shared" ref="D33:AL33" si="6">D35+D36</f>
        <v>10.076000000000001</v>
      </c>
      <c r="E33" s="273">
        <f t="shared" si="6"/>
        <v>5.1319999999999997</v>
      </c>
      <c r="F33" s="273">
        <f t="shared" si="6"/>
        <v>5.3369999999999997</v>
      </c>
      <c r="G33" s="273">
        <f t="shared" si="6"/>
        <v>5.7169999999999996</v>
      </c>
      <c r="H33" s="273">
        <f t="shared" si="6"/>
        <v>5.9459999999999997</v>
      </c>
      <c r="I33" s="273">
        <f>I35+I36</f>
        <v>7.8739999999999997</v>
      </c>
      <c r="J33" s="273">
        <f>J35+J36</f>
        <v>10.076000000000001</v>
      </c>
      <c r="K33" s="273">
        <f t="shared" si="6"/>
        <v>5.1319999999999997</v>
      </c>
      <c r="L33" s="273">
        <f t="shared" si="6"/>
        <v>5.3369999999999997</v>
      </c>
      <c r="M33" s="273">
        <f t="shared" si="6"/>
        <v>5.7169999999999996</v>
      </c>
      <c r="N33" s="273">
        <f t="shared" si="6"/>
        <v>5.9459999999999997</v>
      </c>
      <c r="O33" s="273">
        <f t="shared" si="6"/>
        <v>8.1999999999999993</v>
      </c>
      <c r="P33" s="273">
        <f t="shared" si="6"/>
        <v>0</v>
      </c>
      <c r="Q33" s="273">
        <f t="shared" si="6"/>
        <v>0</v>
      </c>
      <c r="R33" s="273">
        <f t="shared" si="6"/>
        <v>0</v>
      </c>
      <c r="S33" s="273">
        <f t="shared" si="6"/>
        <v>0</v>
      </c>
      <c r="T33" s="273">
        <f t="shared" si="6"/>
        <v>0</v>
      </c>
      <c r="U33" s="273">
        <f t="shared" si="6"/>
        <v>36</v>
      </c>
      <c r="V33" s="273">
        <f t="shared" si="6"/>
        <v>33</v>
      </c>
      <c r="W33" s="273">
        <f t="shared" si="6"/>
        <v>32</v>
      </c>
      <c r="X33" s="273">
        <f t="shared" si="6"/>
        <v>34</v>
      </c>
      <c r="Y33" s="273">
        <f t="shared" si="6"/>
        <v>36</v>
      </c>
      <c r="Z33" s="273">
        <f t="shared" si="6"/>
        <v>36</v>
      </c>
      <c r="AA33" s="273">
        <f t="shared" si="6"/>
        <v>11342</v>
      </c>
      <c r="AB33" s="273">
        <f t="shared" si="6"/>
        <v>15373</v>
      </c>
      <c r="AC33" s="273">
        <f t="shared" si="6"/>
        <v>21107</v>
      </c>
      <c r="AD33" s="273">
        <f t="shared" si="6"/>
        <v>23500</v>
      </c>
      <c r="AE33" s="273">
        <f t="shared" si="6"/>
        <v>23600</v>
      </c>
      <c r="AF33" s="273">
        <f t="shared" si="6"/>
        <v>25111</v>
      </c>
      <c r="AG33" s="273">
        <f t="shared" si="6"/>
        <v>4.9000000000000004</v>
      </c>
      <c r="AH33" s="273">
        <f t="shared" si="6"/>
        <v>6.0880000000000001</v>
      </c>
      <c r="AI33" s="273">
        <f t="shared" si="6"/>
        <v>8.1050000000000004</v>
      </c>
      <c r="AJ33" s="273">
        <f t="shared" si="6"/>
        <v>9.5879999999999992</v>
      </c>
      <c r="AK33" s="273">
        <f t="shared" si="6"/>
        <v>10.195</v>
      </c>
      <c r="AL33" s="273">
        <f t="shared" si="6"/>
        <v>10.848000000000001</v>
      </c>
    </row>
    <row r="34" spans="1:38" ht="15.75">
      <c r="A34" s="97" t="s">
        <v>316</v>
      </c>
      <c r="B34" s="116"/>
      <c r="C34" s="123"/>
      <c r="D34" s="93"/>
      <c r="E34" s="93"/>
      <c r="F34" s="93"/>
      <c r="G34" s="93"/>
      <c r="H34" s="124"/>
      <c r="I34" s="12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124"/>
      <c r="U34" s="12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124"/>
    </row>
    <row r="35" spans="1:38" ht="15.75">
      <c r="A35" s="288" t="s">
        <v>41</v>
      </c>
      <c r="B35" s="289" t="s">
        <v>333</v>
      </c>
      <c r="C35" s="290">
        <v>7.8739999999999997</v>
      </c>
      <c r="D35" s="291">
        <v>10.076000000000001</v>
      </c>
      <c r="E35" s="291">
        <v>0</v>
      </c>
      <c r="F35" s="291">
        <v>0</v>
      </c>
      <c r="G35" s="291">
        <v>0</v>
      </c>
      <c r="H35" s="300">
        <v>0</v>
      </c>
      <c r="I35" s="290">
        <v>7.8739999999999997</v>
      </c>
      <c r="J35" s="291">
        <v>10.076000000000001</v>
      </c>
      <c r="K35" s="291">
        <v>0</v>
      </c>
      <c r="L35" s="291">
        <v>0</v>
      </c>
      <c r="M35" s="291">
        <v>0</v>
      </c>
      <c r="N35" s="291">
        <v>0</v>
      </c>
      <c r="O35" s="291">
        <v>8.1999999999999993</v>
      </c>
      <c r="P35" s="291">
        <v>0</v>
      </c>
      <c r="Q35" s="291">
        <v>0</v>
      </c>
      <c r="R35" s="291">
        <v>0</v>
      </c>
      <c r="S35" s="291">
        <v>0</v>
      </c>
      <c r="T35" s="300">
        <v>0</v>
      </c>
      <c r="U35" s="290">
        <v>36</v>
      </c>
      <c r="V35" s="291">
        <v>33</v>
      </c>
      <c r="W35" s="291">
        <v>0</v>
      </c>
      <c r="X35" s="291">
        <v>0</v>
      </c>
      <c r="Y35" s="291">
        <v>0</v>
      </c>
      <c r="Z35" s="291">
        <v>0</v>
      </c>
      <c r="AA35" s="291">
        <v>11342</v>
      </c>
      <c r="AB35" s="291">
        <v>15373</v>
      </c>
      <c r="AC35" s="291">
        <v>0</v>
      </c>
      <c r="AD35" s="291">
        <v>0</v>
      </c>
      <c r="AE35" s="291">
        <v>0</v>
      </c>
      <c r="AF35" s="291">
        <v>0</v>
      </c>
      <c r="AG35" s="291">
        <v>4.9000000000000004</v>
      </c>
      <c r="AH35" s="291">
        <v>6.0880000000000001</v>
      </c>
      <c r="AI35" s="291">
        <v>0</v>
      </c>
      <c r="AJ35" s="291">
        <v>0</v>
      </c>
      <c r="AK35" s="291">
        <v>0</v>
      </c>
      <c r="AL35" s="300">
        <v>0</v>
      </c>
    </row>
    <row r="36" spans="1:38" ht="29.25" customHeight="1">
      <c r="A36" s="292" t="s">
        <v>40</v>
      </c>
      <c r="B36" s="293" t="s">
        <v>333</v>
      </c>
      <c r="C36" s="276">
        <v>0</v>
      </c>
      <c r="D36" s="277">
        <v>0</v>
      </c>
      <c r="E36" s="301">
        <v>5.1319999999999997</v>
      </c>
      <c r="F36" s="301">
        <v>5.3369999999999997</v>
      </c>
      <c r="G36" s="301">
        <v>5.7169999999999996</v>
      </c>
      <c r="H36" s="302">
        <v>5.9459999999999997</v>
      </c>
      <c r="I36" s="303">
        <v>0</v>
      </c>
      <c r="J36" s="301">
        <v>0</v>
      </c>
      <c r="K36" s="301">
        <v>5.1319999999999997</v>
      </c>
      <c r="L36" s="301">
        <v>5.3369999999999997</v>
      </c>
      <c r="M36" s="301">
        <v>5.7169999999999996</v>
      </c>
      <c r="N36" s="302">
        <v>5.9459999999999997</v>
      </c>
      <c r="O36" s="277"/>
      <c r="P36" s="301"/>
      <c r="Q36" s="301"/>
      <c r="R36" s="301"/>
      <c r="S36" s="301"/>
      <c r="T36" s="302"/>
      <c r="U36" s="303">
        <v>0</v>
      </c>
      <c r="V36" s="301">
        <v>0</v>
      </c>
      <c r="W36" s="301">
        <v>32</v>
      </c>
      <c r="X36" s="301">
        <v>34</v>
      </c>
      <c r="Y36" s="301">
        <v>36</v>
      </c>
      <c r="Z36" s="301">
        <v>36</v>
      </c>
      <c r="AA36" s="301">
        <v>0</v>
      </c>
      <c r="AB36" s="301">
        <v>0</v>
      </c>
      <c r="AC36" s="301">
        <v>21107</v>
      </c>
      <c r="AD36" s="301">
        <v>23500</v>
      </c>
      <c r="AE36" s="301">
        <v>23600</v>
      </c>
      <c r="AF36" s="301">
        <v>25111</v>
      </c>
      <c r="AG36" s="301">
        <v>0</v>
      </c>
      <c r="AH36" s="301">
        <v>0</v>
      </c>
      <c r="AI36" s="301">
        <v>8.1050000000000004</v>
      </c>
      <c r="AJ36" s="301">
        <v>9.5879999999999992</v>
      </c>
      <c r="AK36" s="301">
        <v>10.195</v>
      </c>
      <c r="AL36" s="302">
        <v>10.848000000000001</v>
      </c>
    </row>
    <row r="37" spans="1:38" s="90" customFormat="1" ht="25.5" customHeight="1">
      <c r="A37" s="91" t="s">
        <v>320</v>
      </c>
      <c r="B37" s="117"/>
      <c r="C37" s="125">
        <f t="shared" ref="C37:AL37" si="7">SUM(C39:C39)</f>
        <v>173.89699999999999</v>
      </c>
      <c r="D37" s="101">
        <f t="shared" si="7"/>
        <v>190.065</v>
      </c>
      <c r="E37" s="101">
        <f t="shared" si="7"/>
        <v>199.56800000000001</v>
      </c>
      <c r="F37" s="101">
        <f t="shared" si="7"/>
        <v>209.34700000000001</v>
      </c>
      <c r="G37" s="101">
        <f t="shared" si="7"/>
        <v>219.39599999999999</v>
      </c>
      <c r="H37" s="126">
        <f t="shared" si="7"/>
        <v>229.26900000000001</v>
      </c>
      <c r="I37" s="125">
        <f t="shared" si="7"/>
        <v>173.89699999999999</v>
      </c>
      <c r="J37" s="101">
        <f t="shared" si="7"/>
        <v>190.065</v>
      </c>
      <c r="K37" s="101">
        <f t="shared" si="7"/>
        <v>199.56800000000001</v>
      </c>
      <c r="L37" s="101">
        <f t="shared" si="7"/>
        <v>209.34700000000001</v>
      </c>
      <c r="M37" s="101">
        <f t="shared" si="7"/>
        <v>219.39599999999999</v>
      </c>
      <c r="N37" s="101">
        <f t="shared" si="7"/>
        <v>229.26900000000001</v>
      </c>
      <c r="O37" s="101">
        <f t="shared" si="7"/>
        <v>35.18</v>
      </c>
      <c r="P37" s="101">
        <f t="shared" si="7"/>
        <v>37.945999999999998</v>
      </c>
      <c r="Q37" s="101">
        <f t="shared" si="7"/>
        <v>39.843000000000004</v>
      </c>
      <c r="R37" s="101">
        <f t="shared" si="7"/>
        <v>40.838999999999999</v>
      </c>
      <c r="S37" s="101">
        <f t="shared" si="7"/>
        <v>43.243000000000002</v>
      </c>
      <c r="T37" s="126">
        <f t="shared" si="7"/>
        <v>44.515000000000001</v>
      </c>
      <c r="U37" s="125">
        <f t="shared" si="7"/>
        <v>151</v>
      </c>
      <c r="V37" s="101">
        <f t="shared" si="7"/>
        <v>151</v>
      </c>
      <c r="W37" s="101">
        <f t="shared" si="7"/>
        <v>162</v>
      </c>
      <c r="X37" s="101">
        <f t="shared" si="7"/>
        <v>165</v>
      </c>
      <c r="Y37" s="101">
        <f t="shared" si="7"/>
        <v>170</v>
      </c>
      <c r="Z37" s="101">
        <f t="shared" si="7"/>
        <v>172</v>
      </c>
      <c r="AA37" s="101">
        <f t="shared" si="7"/>
        <v>26961</v>
      </c>
      <c r="AB37" s="101">
        <f t="shared" si="7"/>
        <v>29430</v>
      </c>
      <c r="AC37" s="101">
        <f t="shared" si="7"/>
        <v>30723</v>
      </c>
      <c r="AD37" s="101">
        <f t="shared" si="7"/>
        <v>31313</v>
      </c>
      <c r="AE37" s="101">
        <f t="shared" si="7"/>
        <v>32003</v>
      </c>
      <c r="AF37" s="101">
        <f t="shared" si="7"/>
        <v>33655</v>
      </c>
      <c r="AG37" s="101">
        <f t="shared" si="7"/>
        <v>48.853999999999999</v>
      </c>
      <c r="AH37" s="101">
        <f t="shared" si="7"/>
        <v>53.326999999999998</v>
      </c>
      <c r="AI37" s="101">
        <f t="shared" si="7"/>
        <v>59.725999999999999</v>
      </c>
      <c r="AJ37" s="101">
        <f t="shared" si="7"/>
        <v>62</v>
      </c>
      <c r="AK37" s="101">
        <f t="shared" si="7"/>
        <v>65.286000000000001</v>
      </c>
      <c r="AL37" s="126">
        <f t="shared" si="7"/>
        <v>69.463999999999999</v>
      </c>
    </row>
    <row r="38" spans="1:38" ht="21" customHeight="1">
      <c r="A38" s="98" t="s">
        <v>316</v>
      </c>
      <c r="B38" s="116"/>
      <c r="C38" s="123"/>
      <c r="D38" s="93"/>
      <c r="E38" s="93"/>
      <c r="F38" s="93"/>
      <c r="G38" s="93"/>
      <c r="H38" s="124"/>
      <c r="I38" s="12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24"/>
      <c r="U38" s="12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124"/>
    </row>
    <row r="39" spans="1:38" ht="30.75" customHeight="1">
      <c r="A39" s="294" t="s">
        <v>43</v>
      </c>
      <c r="B39" s="293" t="s">
        <v>333</v>
      </c>
      <c r="C39" s="276">
        <v>173.89699999999999</v>
      </c>
      <c r="D39" s="277">
        <v>190.065</v>
      </c>
      <c r="E39" s="277">
        <v>199.56800000000001</v>
      </c>
      <c r="F39" s="277">
        <v>209.34700000000001</v>
      </c>
      <c r="G39" s="277">
        <v>219.39599999999999</v>
      </c>
      <c r="H39" s="297">
        <v>229.26900000000001</v>
      </c>
      <c r="I39" s="276">
        <v>173.89699999999999</v>
      </c>
      <c r="J39" s="277">
        <v>190.065</v>
      </c>
      <c r="K39" s="277">
        <v>199.56800000000001</v>
      </c>
      <c r="L39" s="277">
        <v>209.34700000000001</v>
      </c>
      <c r="M39" s="277">
        <v>219.39599999999999</v>
      </c>
      <c r="N39" s="297">
        <v>229.26900000000001</v>
      </c>
      <c r="O39" s="277">
        <v>35.18</v>
      </c>
      <c r="P39" s="277">
        <v>37.945999999999998</v>
      </c>
      <c r="Q39" s="277">
        <v>39.843000000000004</v>
      </c>
      <c r="R39" s="277">
        <v>40.838999999999999</v>
      </c>
      <c r="S39" s="277">
        <v>43.243000000000002</v>
      </c>
      <c r="T39" s="297">
        <v>44.515000000000001</v>
      </c>
      <c r="U39" s="276">
        <v>151</v>
      </c>
      <c r="V39" s="277">
        <v>151</v>
      </c>
      <c r="W39" s="277">
        <v>162</v>
      </c>
      <c r="X39" s="277">
        <v>165</v>
      </c>
      <c r="Y39" s="277">
        <v>170</v>
      </c>
      <c r="Z39" s="277">
        <v>172</v>
      </c>
      <c r="AA39" s="277">
        <v>26961</v>
      </c>
      <c r="AB39" s="277">
        <v>29430</v>
      </c>
      <c r="AC39" s="277">
        <v>30723</v>
      </c>
      <c r="AD39" s="277">
        <v>31313</v>
      </c>
      <c r="AE39" s="277">
        <v>32003</v>
      </c>
      <c r="AF39" s="277">
        <v>33655</v>
      </c>
      <c r="AG39" s="277">
        <v>48.853999999999999</v>
      </c>
      <c r="AH39" s="277">
        <v>53.326999999999998</v>
      </c>
      <c r="AI39" s="277">
        <v>59.725999999999999</v>
      </c>
      <c r="AJ39" s="277">
        <v>62</v>
      </c>
      <c r="AK39" s="277">
        <v>65.286000000000001</v>
      </c>
      <c r="AL39" s="297">
        <v>69.463999999999999</v>
      </c>
    </row>
    <row r="40" spans="1:38" ht="93.75">
      <c r="A40" s="91" t="s">
        <v>321</v>
      </c>
      <c r="B40" s="116"/>
      <c r="C40" s="123">
        <f>SUM(C42:C43)</f>
        <v>28.7</v>
      </c>
      <c r="D40" s="93">
        <f>SUM(D42:D48)</f>
        <v>22.285999999999998</v>
      </c>
      <c r="E40" s="93">
        <f t="shared" ref="E40:AL40" si="8">SUM(E42:E48)</f>
        <v>26.100000000000005</v>
      </c>
      <c r="F40" s="93">
        <f t="shared" si="8"/>
        <v>27.466000000000001</v>
      </c>
      <c r="G40" s="93">
        <f t="shared" si="8"/>
        <v>28.264999999999997</v>
      </c>
      <c r="H40" s="93">
        <f t="shared" si="8"/>
        <v>28.603000000000002</v>
      </c>
      <c r="I40" s="93">
        <f t="shared" si="8"/>
        <v>28.7</v>
      </c>
      <c r="J40" s="93">
        <f t="shared" si="8"/>
        <v>22.297999999999998</v>
      </c>
      <c r="K40" s="93">
        <f t="shared" si="8"/>
        <v>26.100000000000005</v>
      </c>
      <c r="L40" s="93">
        <f t="shared" si="8"/>
        <v>27.466000000000001</v>
      </c>
      <c r="M40" s="93">
        <f t="shared" si="8"/>
        <v>28.264999999999997</v>
      </c>
      <c r="N40" s="93">
        <f t="shared" si="8"/>
        <v>28.603000000000002</v>
      </c>
      <c r="O40" s="93">
        <f>SUM(O42:O48)</f>
        <v>0.8</v>
      </c>
      <c r="P40" s="93">
        <f t="shared" si="8"/>
        <v>0.44500000000000001</v>
      </c>
      <c r="Q40" s="93">
        <f t="shared" si="8"/>
        <v>0.66999999999999993</v>
      </c>
      <c r="R40" s="93">
        <f t="shared" si="8"/>
        <v>0.59599999999999997</v>
      </c>
      <c r="S40" s="93">
        <f t="shared" si="8"/>
        <v>0.623</v>
      </c>
      <c r="T40" s="93">
        <f t="shared" si="8"/>
        <v>0.64100000000000001</v>
      </c>
      <c r="U40" s="93">
        <f t="shared" si="8"/>
        <v>16</v>
      </c>
      <c r="V40" s="93">
        <f t="shared" si="8"/>
        <v>20</v>
      </c>
      <c r="W40" s="93">
        <f t="shared" si="8"/>
        <v>17</v>
      </c>
      <c r="X40" s="93">
        <f t="shared" si="8"/>
        <v>17</v>
      </c>
      <c r="Y40" s="93">
        <f t="shared" si="8"/>
        <v>17</v>
      </c>
      <c r="Z40" s="93">
        <f t="shared" si="8"/>
        <v>17</v>
      </c>
      <c r="AA40" s="93">
        <v>23828</v>
      </c>
      <c r="AB40" s="93">
        <v>18038</v>
      </c>
      <c r="AC40" s="93">
        <v>20088</v>
      </c>
      <c r="AD40" s="93">
        <v>18819</v>
      </c>
      <c r="AE40" s="93">
        <v>20230</v>
      </c>
      <c r="AF40" s="93">
        <v>21882</v>
      </c>
      <c r="AG40" s="93">
        <f t="shared" si="8"/>
        <v>4.5750000000000002</v>
      </c>
      <c r="AH40" s="93">
        <f t="shared" si="8"/>
        <v>4.3289999999999997</v>
      </c>
      <c r="AI40" s="93">
        <f t="shared" si="8"/>
        <v>4.0979999999999999</v>
      </c>
      <c r="AJ40" s="93">
        <f t="shared" si="8"/>
        <v>3.8390000000000004</v>
      </c>
      <c r="AK40" s="93">
        <f t="shared" si="8"/>
        <v>4.1269999999999998</v>
      </c>
      <c r="AL40" s="93">
        <f t="shared" si="8"/>
        <v>4.4639999999999995</v>
      </c>
    </row>
    <row r="41" spans="1:38" ht="15.75">
      <c r="A41" s="98" t="s">
        <v>316</v>
      </c>
      <c r="B41" s="116"/>
      <c r="C41" s="123"/>
      <c r="D41" s="93"/>
      <c r="E41" s="93"/>
      <c r="F41" s="93"/>
      <c r="G41" s="93"/>
      <c r="H41" s="124"/>
      <c r="I41" s="12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124"/>
      <c r="U41" s="12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124"/>
    </row>
    <row r="42" spans="1:38">
      <c r="A42" s="295" t="s">
        <v>44</v>
      </c>
      <c r="B42" s="293" t="s">
        <v>333</v>
      </c>
      <c r="C42" s="276">
        <v>8.0850000000000009</v>
      </c>
      <c r="D42" s="277">
        <v>7.4059999999999997</v>
      </c>
      <c r="E42" s="277">
        <v>8.9</v>
      </c>
      <c r="F42" s="277">
        <v>9.1940000000000008</v>
      </c>
      <c r="G42" s="277">
        <v>9.4610000000000003</v>
      </c>
      <c r="H42" s="297">
        <v>9.7449999999999992</v>
      </c>
      <c r="I42" s="276">
        <v>8.0850000000000009</v>
      </c>
      <c r="J42" s="277">
        <v>7.4059999999999997</v>
      </c>
      <c r="K42" s="277">
        <v>8.9</v>
      </c>
      <c r="L42" s="277">
        <v>9.1940000000000008</v>
      </c>
      <c r="M42" s="277">
        <v>9.4610000000000003</v>
      </c>
      <c r="N42" s="297">
        <v>9.7449999999999992</v>
      </c>
      <c r="O42" s="277">
        <v>0.495</v>
      </c>
      <c r="P42" s="277">
        <v>0.38100000000000001</v>
      </c>
      <c r="Q42" s="277">
        <v>0.35</v>
      </c>
      <c r="R42" s="277">
        <v>0.35899999999999999</v>
      </c>
      <c r="S42" s="277">
        <v>0.371</v>
      </c>
      <c r="T42" s="297">
        <v>0.38200000000000001</v>
      </c>
      <c r="U42" s="276">
        <v>7</v>
      </c>
      <c r="V42" s="277">
        <v>7</v>
      </c>
      <c r="W42" s="277">
        <v>5</v>
      </c>
      <c r="X42" s="277">
        <v>5</v>
      </c>
      <c r="Y42" s="277">
        <v>5</v>
      </c>
      <c r="Z42" s="277">
        <v>5</v>
      </c>
      <c r="AA42" s="277">
        <v>15200</v>
      </c>
      <c r="AB42" s="277">
        <v>17000</v>
      </c>
      <c r="AC42" s="277">
        <v>21700</v>
      </c>
      <c r="AD42" s="277">
        <v>22807</v>
      </c>
      <c r="AE42" s="277">
        <v>23993</v>
      </c>
      <c r="AF42" s="277">
        <v>25529</v>
      </c>
      <c r="AG42" s="277">
        <v>1.28</v>
      </c>
      <c r="AH42" s="277">
        <v>1.431</v>
      </c>
      <c r="AI42" s="277">
        <v>1.3</v>
      </c>
      <c r="AJ42" s="277">
        <v>1.367</v>
      </c>
      <c r="AK42" s="277">
        <v>1.44</v>
      </c>
      <c r="AL42" s="297">
        <v>1.5329999999999999</v>
      </c>
    </row>
    <row r="43" spans="1:38">
      <c r="A43" s="295" t="s">
        <v>45</v>
      </c>
      <c r="B43" s="293" t="s">
        <v>333</v>
      </c>
      <c r="C43" s="276">
        <v>20.614999999999998</v>
      </c>
      <c r="D43" s="277">
        <v>14.712</v>
      </c>
      <c r="E43" s="277">
        <v>16.114000000000001</v>
      </c>
      <c r="F43" s="277">
        <v>17.148</v>
      </c>
      <c r="G43" s="277">
        <v>17.646000000000001</v>
      </c>
      <c r="H43" s="297">
        <v>17.663</v>
      </c>
      <c r="I43" s="276">
        <v>20.614999999999998</v>
      </c>
      <c r="J43" s="277">
        <v>14.712</v>
      </c>
      <c r="K43" s="277">
        <v>16.114000000000001</v>
      </c>
      <c r="L43" s="277">
        <v>17.148</v>
      </c>
      <c r="M43" s="277">
        <v>17.646000000000001</v>
      </c>
      <c r="N43" s="297">
        <v>17.663</v>
      </c>
      <c r="O43" s="277">
        <v>0.30499999999999999</v>
      </c>
      <c r="P43" s="277">
        <v>4.3999999999999997E-2</v>
      </c>
      <c r="Q43" s="277">
        <v>0.3</v>
      </c>
      <c r="R43" s="277">
        <v>0.216</v>
      </c>
      <c r="S43" s="277">
        <v>0.22900000000000001</v>
      </c>
      <c r="T43" s="297">
        <v>0.23400000000000001</v>
      </c>
      <c r="U43" s="276">
        <v>9</v>
      </c>
      <c r="V43" s="277">
        <v>9</v>
      </c>
      <c r="W43" s="277">
        <v>5</v>
      </c>
      <c r="X43" s="277">
        <v>5</v>
      </c>
      <c r="Y43" s="277">
        <v>5</v>
      </c>
      <c r="Z43" s="277">
        <v>5</v>
      </c>
      <c r="AA43" s="277">
        <v>30514</v>
      </c>
      <c r="AB43" s="277">
        <v>21831</v>
      </c>
      <c r="AC43" s="277">
        <v>35800</v>
      </c>
      <c r="AD43" s="277">
        <v>29811</v>
      </c>
      <c r="AE43" s="277">
        <v>32767</v>
      </c>
      <c r="AF43" s="277">
        <v>36050</v>
      </c>
      <c r="AG43" s="277">
        <v>3.2949999999999999</v>
      </c>
      <c r="AH43" s="277">
        <v>2.3580000000000001</v>
      </c>
      <c r="AI43" s="277">
        <v>2.1480000000000001</v>
      </c>
      <c r="AJ43" s="277">
        <v>1.788</v>
      </c>
      <c r="AK43" s="277">
        <v>1.966</v>
      </c>
      <c r="AL43" s="297">
        <v>2.1629999999999998</v>
      </c>
    </row>
    <row r="44" spans="1:38" ht="17.25" customHeight="1">
      <c r="A44" s="295" t="s">
        <v>47</v>
      </c>
      <c r="B44" s="293" t="s">
        <v>333</v>
      </c>
      <c r="C44" s="276" t="s">
        <v>48</v>
      </c>
      <c r="D44" s="277">
        <v>0.08</v>
      </c>
      <c r="E44" s="296">
        <v>0.35499999999999998</v>
      </c>
      <c r="F44" s="296">
        <v>0.36699999999999999</v>
      </c>
      <c r="G44" s="296">
        <v>0.378</v>
      </c>
      <c r="H44" s="298">
        <v>0.39</v>
      </c>
      <c r="I44" s="276" t="s">
        <v>48</v>
      </c>
      <c r="J44" s="277">
        <v>0.08</v>
      </c>
      <c r="K44" s="296">
        <v>0.35499999999999998</v>
      </c>
      <c r="L44" s="296">
        <v>0.36699999999999999</v>
      </c>
      <c r="M44" s="296">
        <v>0.378</v>
      </c>
      <c r="N44" s="298">
        <v>0.39</v>
      </c>
      <c r="O44" s="276" t="s">
        <v>48</v>
      </c>
      <c r="P44" s="296"/>
      <c r="Q44" s="296"/>
      <c r="R44" s="296"/>
      <c r="S44" s="296"/>
      <c r="T44" s="298"/>
      <c r="U44" s="276" t="s">
        <v>48</v>
      </c>
      <c r="V44" s="296">
        <v>2</v>
      </c>
      <c r="W44" s="296">
        <v>2</v>
      </c>
      <c r="X44" s="296">
        <v>2</v>
      </c>
      <c r="Y44" s="296">
        <v>2</v>
      </c>
      <c r="Z44" s="296">
        <v>2</v>
      </c>
      <c r="AA44" s="276" t="s">
        <v>48</v>
      </c>
      <c r="AB44" s="296">
        <v>15000</v>
      </c>
      <c r="AC44" s="296">
        <v>15765</v>
      </c>
      <c r="AD44" s="296">
        <v>16583</v>
      </c>
      <c r="AE44" s="299">
        <v>17458</v>
      </c>
      <c r="AF44" s="296">
        <v>18583</v>
      </c>
      <c r="AG44" s="276" t="s">
        <v>48</v>
      </c>
      <c r="AH44" s="296">
        <v>0.36</v>
      </c>
      <c r="AI44" s="296">
        <v>0.378</v>
      </c>
      <c r="AJ44" s="296">
        <v>0.39800000000000002</v>
      </c>
      <c r="AK44" s="296">
        <v>0.41899999999999998</v>
      </c>
      <c r="AL44" s="298">
        <v>0.44600000000000001</v>
      </c>
    </row>
    <row r="45" spans="1:38" ht="17.25" customHeight="1">
      <c r="A45" s="295" t="s">
        <v>46</v>
      </c>
      <c r="B45" s="293" t="s">
        <v>333</v>
      </c>
      <c r="C45" s="276" t="s">
        <v>48</v>
      </c>
      <c r="D45" s="277">
        <v>8.7999999999999995E-2</v>
      </c>
      <c r="E45" s="296">
        <v>0.48899999999999999</v>
      </c>
      <c r="F45" s="296">
        <v>0.50600000000000001</v>
      </c>
      <c r="G45" s="296">
        <v>0.52100000000000002</v>
      </c>
      <c r="H45" s="298">
        <v>0.53700000000000003</v>
      </c>
      <c r="I45" s="276" t="s">
        <v>48</v>
      </c>
      <c r="J45" s="277">
        <v>0.1</v>
      </c>
      <c r="K45" s="296">
        <v>0.48899999999999999</v>
      </c>
      <c r="L45" s="296">
        <v>0.50600000000000001</v>
      </c>
      <c r="M45" s="296">
        <v>0.52100000000000002</v>
      </c>
      <c r="N45" s="298">
        <v>0.53700000000000003</v>
      </c>
      <c r="O45" s="276" t="s">
        <v>48</v>
      </c>
      <c r="P45" s="296">
        <v>0.02</v>
      </c>
      <c r="Q45" s="296">
        <v>0.02</v>
      </c>
      <c r="R45" s="296">
        <v>2.1000000000000001E-2</v>
      </c>
      <c r="S45" s="296">
        <v>2.3E-2</v>
      </c>
      <c r="T45" s="298">
        <v>2.5000000000000001E-2</v>
      </c>
      <c r="U45" s="276" t="s">
        <v>48</v>
      </c>
      <c r="V45" s="296">
        <v>2</v>
      </c>
      <c r="W45" s="296">
        <v>2</v>
      </c>
      <c r="X45" s="296">
        <v>2</v>
      </c>
      <c r="Y45" s="296">
        <v>2</v>
      </c>
      <c r="Z45" s="296">
        <v>2</v>
      </c>
      <c r="AA45" s="276" t="s">
        <v>48</v>
      </c>
      <c r="AB45" s="296">
        <v>7500</v>
      </c>
      <c r="AC45" s="296">
        <v>8167</v>
      </c>
      <c r="AD45" s="296">
        <v>8584</v>
      </c>
      <c r="AE45" s="296">
        <v>9042</v>
      </c>
      <c r="AF45" s="296">
        <v>9625</v>
      </c>
      <c r="AG45" s="276" t="s">
        <v>48</v>
      </c>
      <c r="AH45" s="296">
        <v>0.18</v>
      </c>
      <c r="AI45" s="296">
        <v>0.19600000000000001</v>
      </c>
      <c r="AJ45" s="296">
        <v>0.20599999999999999</v>
      </c>
      <c r="AK45" s="296">
        <v>0.217</v>
      </c>
      <c r="AL45" s="298">
        <v>0.23100000000000001</v>
      </c>
    </row>
    <row r="46" spans="1:38" ht="17.25" customHeight="1">
      <c r="A46" s="295" t="s">
        <v>57</v>
      </c>
      <c r="B46" s="293" t="s">
        <v>334</v>
      </c>
      <c r="C46" s="276" t="s">
        <v>48</v>
      </c>
      <c r="D46" s="276" t="s">
        <v>48</v>
      </c>
      <c r="E46" s="296">
        <v>2.5999999999999999E-2</v>
      </c>
      <c r="F46" s="296">
        <v>2.7E-2</v>
      </c>
      <c r="G46" s="296">
        <v>2.8000000000000001E-2</v>
      </c>
      <c r="H46" s="298">
        <v>2.9000000000000001E-2</v>
      </c>
      <c r="I46" s="276" t="s">
        <v>48</v>
      </c>
      <c r="J46" s="276" t="s">
        <v>48</v>
      </c>
      <c r="K46" s="296">
        <v>2.5999999999999999E-2</v>
      </c>
      <c r="L46" s="296">
        <v>2.7E-2</v>
      </c>
      <c r="M46" s="296">
        <v>2.8000000000000001E-2</v>
      </c>
      <c r="N46" s="298">
        <v>2.9000000000000001E-2</v>
      </c>
      <c r="O46" s="276" t="s">
        <v>48</v>
      </c>
      <c r="P46" s="276" t="s">
        <v>48</v>
      </c>
      <c r="Q46" s="296"/>
      <c r="R46" s="296"/>
      <c r="S46" s="296"/>
      <c r="T46" s="298"/>
      <c r="U46" s="276" t="s">
        <v>48</v>
      </c>
      <c r="V46" s="276" t="s">
        <v>48</v>
      </c>
      <c r="W46" s="296">
        <v>1</v>
      </c>
      <c r="X46" s="296">
        <v>1</v>
      </c>
      <c r="Y46" s="296">
        <v>1</v>
      </c>
      <c r="Z46" s="296">
        <v>1</v>
      </c>
      <c r="AA46" s="276" t="s">
        <v>48</v>
      </c>
      <c r="AB46" s="276" t="s">
        <v>48</v>
      </c>
      <c r="AC46" s="296">
        <v>6333</v>
      </c>
      <c r="AD46" s="296">
        <v>6667</v>
      </c>
      <c r="AE46" s="296">
        <v>7083</v>
      </c>
      <c r="AF46" s="296">
        <v>7583</v>
      </c>
      <c r="AG46" s="276" t="s">
        <v>48</v>
      </c>
      <c r="AH46" s="276" t="s">
        <v>48</v>
      </c>
      <c r="AI46" s="296">
        <v>7.5999999999999998E-2</v>
      </c>
      <c r="AJ46" s="296">
        <v>0.08</v>
      </c>
      <c r="AK46" s="296">
        <v>8.5000000000000006E-2</v>
      </c>
      <c r="AL46" s="298">
        <v>9.0999999999999998E-2</v>
      </c>
    </row>
    <row r="47" spans="1:38" ht="17.25" customHeight="1">
      <c r="A47" s="295" t="s">
        <v>58</v>
      </c>
      <c r="B47" s="293" t="s">
        <v>334</v>
      </c>
      <c r="C47" s="276" t="s">
        <v>48</v>
      </c>
      <c r="D47" s="276" t="s">
        <v>48</v>
      </c>
      <c r="E47" s="296">
        <v>5.6000000000000001E-2</v>
      </c>
      <c r="F47" s="296">
        <v>5.8000000000000003E-2</v>
      </c>
      <c r="G47" s="296">
        <v>0.06</v>
      </c>
      <c r="H47" s="298">
        <v>6.2E-2</v>
      </c>
      <c r="I47" s="276" t="s">
        <v>48</v>
      </c>
      <c r="J47" s="276" t="s">
        <v>48</v>
      </c>
      <c r="K47" s="296">
        <v>5.6000000000000001E-2</v>
      </c>
      <c r="L47" s="296">
        <v>5.8000000000000003E-2</v>
      </c>
      <c r="M47" s="296">
        <v>0.06</v>
      </c>
      <c r="N47" s="298">
        <v>6.2E-2</v>
      </c>
      <c r="O47" s="276" t="s">
        <v>48</v>
      </c>
      <c r="P47" s="276" t="s">
        <v>48</v>
      </c>
      <c r="Q47" s="296"/>
      <c r="R47" s="296"/>
      <c r="S47" s="296"/>
      <c r="T47" s="298"/>
      <c r="U47" s="276" t="s">
        <v>48</v>
      </c>
      <c r="V47" s="276" t="s">
        <v>48</v>
      </c>
      <c r="W47" s="296">
        <v>1</v>
      </c>
      <c r="X47" s="296">
        <v>1</v>
      </c>
      <c r="Y47" s="296">
        <v>1</v>
      </c>
      <c r="Z47" s="296">
        <v>1</v>
      </c>
      <c r="AA47" s="276" t="s">
        <v>48</v>
      </c>
      <c r="AB47" s="276" t="s">
        <v>48</v>
      </c>
      <c r="AC47" s="296"/>
      <c r="AD47" s="296"/>
      <c r="AE47" s="296"/>
      <c r="AF47" s="296"/>
      <c r="AG47" s="276" t="s">
        <v>48</v>
      </c>
      <c r="AH47" s="276" t="s">
        <v>48</v>
      </c>
      <c r="AI47" s="296"/>
      <c r="AJ47" s="296"/>
      <c r="AK47" s="296"/>
      <c r="AL47" s="298"/>
    </row>
    <row r="48" spans="1:38" ht="17.25" customHeight="1">
      <c r="A48" s="295" t="s">
        <v>59</v>
      </c>
      <c r="B48" s="293" t="s">
        <v>330</v>
      </c>
      <c r="C48" s="276" t="s">
        <v>48</v>
      </c>
      <c r="D48" s="276" t="s">
        <v>48</v>
      </c>
      <c r="E48" s="296">
        <v>0.16</v>
      </c>
      <c r="F48" s="296">
        <v>0.16600000000000001</v>
      </c>
      <c r="G48" s="296">
        <v>0.17100000000000001</v>
      </c>
      <c r="H48" s="298">
        <v>0.17699999999999999</v>
      </c>
      <c r="I48" s="276" t="s">
        <v>48</v>
      </c>
      <c r="J48" s="276" t="s">
        <v>48</v>
      </c>
      <c r="K48" s="296">
        <v>0.16</v>
      </c>
      <c r="L48" s="296">
        <v>0.16600000000000001</v>
      </c>
      <c r="M48" s="296">
        <v>0.17100000000000001</v>
      </c>
      <c r="N48" s="298">
        <v>0.17699999999999999</v>
      </c>
      <c r="O48" s="276" t="s">
        <v>48</v>
      </c>
      <c r="P48" s="276" t="s">
        <v>48</v>
      </c>
      <c r="Q48" s="296"/>
      <c r="R48" s="296"/>
      <c r="S48" s="296"/>
      <c r="T48" s="298"/>
      <c r="U48" s="276" t="s">
        <v>48</v>
      </c>
      <c r="V48" s="276" t="s">
        <v>48</v>
      </c>
      <c r="W48" s="296">
        <v>1</v>
      </c>
      <c r="X48" s="296">
        <v>1</v>
      </c>
      <c r="Y48" s="296">
        <v>1</v>
      </c>
      <c r="Z48" s="296">
        <v>1</v>
      </c>
      <c r="AA48" s="276" t="s">
        <v>48</v>
      </c>
      <c r="AB48" s="276" t="s">
        <v>48</v>
      </c>
      <c r="AC48" s="296"/>
      <c r="AD48" s="296"/>
      <c r="AE48" s="296"/>
      <c r="AF48" s="296"/>
      <c r="AG48" s="276" t="s">
        <v>48</v>
      </c>
      <c r="AH48" s="276" t="s">
        <v>48</v>
      </c>
      <c r="AI48" s="296"/>
      <c r="AJ48" s="296"/>
      <c r="AK48" s="296"/>
      <c r="AL48" s="298"/>
    </row>
    <row r="49" spans="1:38" ht="57" thickBot="1">
      <c r="A49" s="91" t="s">
        <v>322</v>
      </c>
      <c r="B49" s="356"/>
      <c r="C49" s="127">
        <f>C8+C28+C33+C37+C40</f>
        <v>340.95099999999996</v>
      </c>
      <c r="D49" s="127">
        <f t="shared" ref="D49:AL49" si="9">D8+D28+D33+D37+D40</f>
        <v>374.56299999999993</v>
      </c>
      <c r="E49" s="127">
        <f t="shared" si="9"/>
        <v>383.05400000000003</v>
      </c>
      <c r="F49" s="127">
        <f t="shared" si="9"/>
        <v>399.536</v>
      </c>
      <c r="G49" s="127">
        <f t="shared" si="9"/>
        <v>416.11799999999999</v>
      </c>
      <c r="H49" s="127">
        <f t="shared" si="9"/>
        <v>432.13299999999998</v>
      </c>
      <c r="I49" s="127">
        <f t="shared" si="9"/>
        <v>340.95099999999996</v>
      </c>
      <c r="J49" s="127">
        <f t="shared" si="9"/>
        <v>374.57499999999993</v>
      </c>
      <c r="K49" s="127">
        <f t="shared" si="9"/>
        <v>383.06100000000004</v>
      </c>
      <c r="L49" s="127">
        <f t="shared" si="9"/>
        <v>399.54399999999998</v>
      </c>
      <c r="M49" s="127">
        <f t="shared" si="9"/>
        <v>416.12599999999998</v>
      </c>
      <c r="N49" s="127">
        <f t="shared" si="9"/>
        <v>432.14400000000001</v>
      </c>
      <c r="O49" s="127">
        <f t="shared" si="9"/>
        <v>49.879999999999995</v>
      </c>
      <c r="P49" s="127">
        <f t="shared" si="9"/>
        <v>47.576999999999998</v>
      </c>
      <c r="Q49" s="127">
        <f t="shared" si="9"/>
        <v>49.354000000000006</v>
      </c>
      <c r="R49" s="127">
        <f t="shared" si="9"/>
        <v>50.490999999999993</v>
      </c>
      <c r="S49" s="127">
        <f t="shared" si="9"/>
        <v>53.390999999999998</v>
      </c>
      <c r="T49" s="127">
        <f t="shared" si="9"/>
        <v>55.384</v>
      </c>
      <c r="U49" s="127">
        <f t="shared" si="9"/>
        <v>261</v>
      </c>
      <c r="V49" s="127">
        <f t="shared" si="9"/>
        <v>364</v>
      </c>
      <c r="W49" s="127">
        <f t="shared" si="9"/>
        <v>374</v>
      </c>
      <c r="X49" s="127">
        <f t="shared" si="9"/>
        <v>379</v>
      </c>
      <c r="Y49" s="127">
        <f t="shared" si="9"/>
        <v>388</v>
      </c>
      <c r="Z49" s="127">
        <f t="shared" si="9"/>
        <v>390</v>
      </c>
      <c r="AA49" s="313">
        <v>21296</v>
      </c>
      <c r="AB49" s="313">
        <v>23715</v>
      </c>
      <c r="AC49" s="313">
        <v>24997</v>
      </c>
      <c r="AD49" s="313">
        <v>25886</v>
      </c>
      <c r="AE49" s="313">
        <v>26662</v>
      </c>
      <c r="AF49" s="313">
        <v>27803</v>
      </c>
      <c r="AG49" s="127">
        <f t="shared" si="9"/>
        <v>66.697999999999993</v>
      </c>
      <c r="AH49" s="127">
        <f t="shared" si="9"/>
        <v>103.586</v>
      </c>
      <c r="AI49" s="127">
        <f t="shared" si="9"/>
        <v>112.185</v>
      </c>
      <c r="AJ49" s="127">
        <f t="shared" si="9"/>
        <v>117.72800000000001</v>
      </c>
      <c r="AK49" s="127">
        <f t="shared" si="9"/>
        <v>124.14</v>
      </c>
      <c r="AL49" s="127">
        <f t="shared" si="9"/>
        <v>130.11699999999999</v>
      </c>
    </row>
    <row r="50" spans="1:38">
      <c r="B50" s="10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</sheetData>
  <sheetProtection formatColumns="0" formatRows="0" selectLockedCells="1"/>
  <autoFilter ref="A4:AL49"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</autoFilter>
  <mergeCells count="37">
    <mergeCell ref="C2:P2"/>
    <mergeCell ref="Q2:T2"/>
    <mergeCell ref="C6:C7"/>
    <mergeCell ref="J6:J7"/>
    <mergeCell ref="P6:P7"/>
    <mergeCell ref="C4:H4"/>
    <mergeCell ref="O6:O7"/>
    <mergeCell ref="O5:T5"/>
    <mergeCell ref="I5:N5"/>
    <mergeCell ref="Q6:Q7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C5:H5"/>
    <mergeCell ref="AA6:AA7"/>
    <mergeCell ref="AC6:AC7"/>
    <mergeCell ref="AD6:AF6"/>
    <mergeCell ref="U5:Z5"/>
    <mergeCell ref="W6:W7"/>
    <mergeCell ref="U6:U7"/>
    <mergeCell ref="R6:T6"/>
    <mergeCell ref="A4:A7"/>
    <mergeCell ref="B4:B7"/>
    <mergeCell ref="I6:I7"/>
    <mergeCell ref="K6:K7"/>
    <mergeCell ref="E6:E7"/>
    <mergeCell ref="F6:H6"/>
    <mergeCell ref="D6:D7"/>
    <mergeCell ref="I4:T4"/>
    <mergeCell ref="L6:N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5" fitToWidth="2" fitToHeight="0" orientation="landscape" r:id="rId1"/>
  <headerFooter alignWithMargins="0"/>
  <rowBreaks count="2" manualBreakCount="2">
    <brk id="27" max="37" man="1"/>
    <brk id="39" max="37" man="1"/>
  </rowBreaks>
  <colBreaks count="1" manualBreakCount="1">
    <brk id="20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  <pageSetUpPr fitToPage="1"/>
  </sheetPr>
  <dimension ref="A1:AF45"/>
  <sheetViews>
    <sheetView view="pageBreakPreview" zoomScale="55" zoomScaleNormal="60" zoomScaleSheetLayoutView="55" workbookViewId="0">
      <selection activeCell="S26" sqref="S26"/>
    </sheetView>
  </sheetViews>
  <sheetFormatPr defaultRowHeight="12.75"/>
  <cols>
    <col min="1" max="1" width="94.28515625" customWidth="1"/>
    <col min="2" max="2" width="24.28515625" style="33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26" customWidth="1"/>
    <col min="10" max="11" width="17.7109375" customWidth="1"/>
    <col min="12" max="13" width="20.140625" bestFit="1" customWidth="1"/>
    <col min="14" max="15" width="17.7109375" customWidth="1"/>
    <col min="16" max="19" width="15.7109375" bestFit="1" customWidth="1"/>
    <col min="20" max="20" width="14.5703125" customWidth="1"/>
  </cols>
  <sheetData>
    <row r="1" spans="1:32" ht="22.5" customHeight="1">
      <c r="A1" s="24"/>
      <c r="B1" s="26"/>
      <c r="C1" s="24"/>
      <c r="D1" s="24"/>
      <c r="E1" s="24"/>
      <c r="F1" s="24"/>
      <c r="G1" s="24"/>
      <c r="H1" s="24"/>
      <c r="I1" s="25"/>
      <c r="J1" s="25"/>
      <c r="K1" s="25"/>
      <c r="L1" s="25"/>
      <c r="M1" s="25"/>
      <c r="N1" s="416" t="s">
        <v>154</v>
      </c>
      <c r="O1" s="416"/>
      <c r="P1" s="416"/>
      <c r="Q1" s="416"/>
      <c r="R1" s="416"/>
      <c r="S1" s="416"/>
      <c r="T1" s="417"/>
      <c r="U1" s="21"/>
      <c r="V1" s="21"/>
      <c r="W1" s="21"/>
      <c r="X1" s="21"/>
      <c r="Y1" s="21"/>
      <c r="Z1" s="21"/>
      <c r="AA1" s="21"/>
    </row>
    <row r="2" spans="1:32" ht="82.5" customHeight="1">
      <c r="A2" s="422" t="s">
        <v>160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</row>
    <row r="3" spans="1:32" ht="20.25">
      <c r="A3" s="423" t="s">
        <v>128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</row>
    <row r="4" spans="1:32" ht="13.5" thickBot="1"/>
    <row r="5" spans="1:32" ht="97.5" customHeight="1">
      <c r="A5" s="424" t="s">
        <v>144</v>
      </c>
      <c r="B5" s="418" t="s">
        <v>162</v>
      </c>
      <c r="C5" s="419"/>
      <c r="D5" s="419"/>
      <c r="E5" s="419"/>
      <c r="F5" s="419"/>
      <c r="G5" s="419"/>
      <c r="H5" s="420"/>
      <c r="I5" s="426" t="s">
        <v>129</v>
      </c>
      <c r="J5" s="419" t="s">
        <v>86</v>
      </c>
      <c r="K5" s="419"/>
      <c r="L5" s="419"/>
      <c r="M5" s="419"/>
      <c r="N5" s="419"/>
      <c r="O5" s="421"/>
      <c r="P5" s="428" t="s">
        <v>285</v>
      </c>
      <c r="Q5" s="428"/>
      <c r="R5" s="428"/>
      <c r="S5" s="428"/>
      <c r="T5" s="429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78.75" customHeight="1">
      <c r="A6" s="425"/>
      <c r="B6" s="58" t="s">
        <v>105</v>
      </c>
      <c r="C6" s="58" t="s">
        <v>221</v>
      </c>
      <c r="D6" s="58" t="s">
        <v>265</v>
      </c>
      <c r="E6" s="58" t="s">
        <v>269</v>
      </c>
      <c r="F6" s="58" t="s">
        <v>284</v>
      </c>
      <c r="G6" s="58" t="s">
        <v>313</v>
      </c>
      <c r="H6" s="57" t="s">
        <v>76</v>
      </c>
      <c r="I6" s="427"/>
      <c r="J6" s="146" t="str">
        <f t="shared" ref="J6:O6" si="0">C6</f>
        <v>2016 г.</v>
      </c>
      <c r="K6" s="58" t="str">
        <f t="shared" si="0"/>
        <v>2017 г.</v>
      </c>
      <c r="L6" s="58" t="str">
        <f t="shared" si="0"/>
        <v>2018 г.</v>
      </c>
      <c r="M6" s="58" t="str">
        <f t="shared" si="0"/>
        <v>2019 г.</v>
      </c>
      <c r="N6" s="58" t="str">
        <f t="shared" si="0"/>
        <v>2020 г.</v>
      </c>
      <c r="O6" s="58" t="str">
        <f t="shared" si="0"/>
        <v>2021 г.</v>
      </c>
      <c r="P6" s="58" t="str">
        <f>K6</f>
        <v>2017 г.</v>
      </c>
      <c r="Q6" s="58" t="str">
        <f>L6</f>
        <v>2018 г.</v>
      </c>
      <c r="R6" s="58" t="str">
        <f>M6</f>
        <v>2019 г.</v>
      </c>
      <c r="S6" s="58" t="str">
        <f>N6</f>
        <v>2020 г.</v>
      </c>
      <c r="T6" s="157" t="str">
        <f>O6</f>
        <v>2021 г.</v>
      </c>
      <c r="U6" s="5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02" thickBot="1">
      <c r="A7" s="158" t="s">
        <v>130</v>
      </c>
      <c r="B7" s="159">
        <v>1</v>
      </c>
      <c r="C7" s="159">
        <v>2</v>
      </c>
      <c r="D7" s="159">
        <v>3</v>
      </c>
      <c r="E7" s="159">
        <v>4</v>
      </c>
      <c r="F7" s="159">
        <v>5</v>
      </c>
      <c r="G7" s="159">
        <v>6</v>
      </c>
      <c r="H7" s="160">
        <v>7</v>
      </c>
      <c r="I7" s="153">
        <v>8</v>
      </c>
      <c r="J7" s="161">
        <v>9</v>
      </c>
      <c r="K7" s="159">
        <v>10</v>
      </c>
      <c r="L7" s="159">
        <v>11</v>
      </c>
      <c r="M7" s="159">
        <v>12</v>
      </c>
      <c r="N7" s="159">
        <v>13</v>
      </c>
      <c r="O7" s="159">
        <v>14</v>
      </c>
      <c r="P7" s="162" t="s">
        <v>249</v>
      </c>
      <c r="Q7" s="162" t="s">
        <v>250</v>
      </c>
      <c r="R7" s="162" t="s">
        <v>251</v>
      </c>
      <c r="S7" s="162" t="s">
        <v>252</v>
      </c>
      <c r="T7" s="163" t="s">
        <v>253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7">
      <c r="A8" s="430" t="s">
        <v>131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7">
      <c r="A9" s="446" t="s">
        <v>63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8"/>
    </row>
    <row r="10" spans="1:32" ht="52.5" customHeight="1">
      <c r="A10" s="131" t="s">
        <v>326</v>
      </c>
      <c r="B10" s="132"/>
      <c r="C10" s="133"/>
      <c r="D10" s="134"/>
      <c r="E10" s="134"/>
      <c r="F10" s="134"/>
      <c r="G10" s="134"/>
      <c r="H10" s="134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6"/>
    </row>
    <row r="11" spans="1:32" ht="26.25">
      <c r="A11" s="5" t="s">
        <v>327</v>
      </c>
      <c r="B11" s="28" t="s">
        <v>133</v>
      </c>
      <c r="C11" s="326">
        <v>24</v>
      </c>
      <c r="D11" s="326">
        <v>28</v>
      </c>
      <c r="E11" s="326">
        <v>27.8</v>
      </c>
      <c r="F11" s="326">
        <v>29.2</v>
      </c>
      <c r="G11" s="326">
        <v>32</v>
      </c>
      <c r="H11" s="327">
        <v>36</v>
      </c>
      <c r="I11" s="152">
        <v>25.08</v>
      </c>
      <c r="J11" s="149">
        <f t="shared" ref="J11:O11" si="1">C11*$I11</f>
        <v>601.91999999999996</v>
      </c>
      <c r="K11" s="141">
        <f t="shared" si="1"/>
        <v>702.24</v>
      </c>
      <c r="L11" s="141">
        <f t="shared" si="1"/>
        <v>697.22399999999993</v>
      </c>
      <c r="M11" s="141">
        <f t="shared" si="1"/>
        <v>732.3359999999999</v>
      </c>
      <c r="N11" s="141">
        <f t="shared" si="1"/>
        <v>802.56</v>
      </c>
      <c r="O11" s="141">
        <f t="shared" si="1"/>
        <v>902.87999999999988</v>
      </c>
      <c r="P11" s="130">
        <f>K11/J11*100</f>
        <v>116.66666666666667</v>
      </c>
      <c r="Q11" s="130">
        <f>L11/K11*100</f>
        <v>99.285714285714278</v>
      </c>
      <c r="R11" s="130">
        <f>M11/L11*100</f>
        <v>105.03597122302158</v>
      </c>
      <c r="S11" s="130">
        <f>N11/M11*100</f>
        <v>109.58904109589042</v>
      </c>
      <c r="T11" s="130">
        <f>O11/N11*100</f>
        <v>112.5</v>
      </c>
    </row>
    <row r="12" spans="1:32" ht="77.25">
      <c r="A12" s="128" t="s">
        <v>328</v>
      </c>
      <c r="B12" s="137"/>
      <c r="C12" s="129"/>
      <c r="D12" s="129"/>
      <c r="E12" s="129"/>
      <c r="F12" s="129"/>
      <c r="G12" s="129"/>
      <c r="H12" s="144"/>
      <c r="I12" s="155"/>
      <c r="J12" s="148"/>
      <c r="K12" s="130"/>
      <c r="L12" s="130"/>
      <c r="M12" s="130"/>
      <c r="N12" s="130"/>
      <c r="O12" s="130"/>
      <c r="P12" s="130"/>
      <c r="Q12" s="130"/>
      <c r="R12" s="130"/>
      <c r="S12" s="130"/>
      <c r="T12" s="130"/>
    </row>
    <row r="13" spans="1:32" ht="26.25">
      <c r="A13" s="5" t="s">
        <v>329</v>
      </c>
      <c r="B13" s="28" t="s">
        <v>132</v>
      </c>
      <c r="C13" s="326">
        <v>9.3000000000000007</v>
      </c>
      <c r="D13" s="326">
        <v>7.2</v>
      </c>
      <c r="E13" s="326">
        <v>7.4</v>
      </c>
      <c r="F13" s="326">
        <v>8.6</v>
      </c>
      <c r="G13" s="326">
        <v>10.3</v>
      </c>
      <c r="H13" s="327">
        <v>10.5</v>
      </c>
      <c r="I13" s="152">
        <v>5814.27</v>
      </c>
      <c r="J13" s="147">
        <f t="shared" ref="J13:O13" si="2">C13*$I13</f>
        <v>54072.71100000001</v>
      </c>
      <c r="K13" s="140">
        <f t="shared" si="2"/>
        <v>41862.744000000006</v>
      </c>
      <c r="L13" s="140">
        <f t="shared" si="2"/>
        <v>43025.598000000005</v>
      </c>
      <c r="M13" s="140">
        <f t="shared" si="2"/>
        <v>50002.722000000002</v>
      </c>
      <c r="N13" s="140">
        <f t="shared" si="2"/>
        <v>59886.981000000007</v>
      </c>
      <c r="O13" s="140">
        <f t="shared" si="2"/>
        <v>61049.835000000006</v>
      </c>
      <c r="P13" s="130">
        <f t="shared" ref="P13:T14" si="3">K13/J13*100</f>
        <v>77.41935483870968</v>
      </c>
      <c r="Q13" s="130">
        <f t="shared" si="3"/>
        <v>102.77777777777777</v>
      </c>
      <c r="R13" s="130">
        <f t="shared" si="3"/>
        <v>116.21621621621621</v>
      </c>
      <c r="S13" s="130">
        <f t="shared" si="3"/>
        <v>119.76744186046513</v>
      </c>
      <c r="T13" s="130">
        <f t="shared" si="3"/>
        <v>101.94174757281553</v>
      </c>
    </row>
    <row r="14" spans="1:32" ht="27.75" thickBot="1">
      <c r="A14" s="138" t="s">
        <v>134</v>
      </c>
      <c r="B14" s="143" t="s">
        <v>143</v>
      </c>
      <c r="C14" s="143" t="s">
        <v>82</v>
      </c>
      <c r="D14" s="143" t="s">
        <v>82</v>
      </c>
      <c r="E14" s="143" t="s">
        <v>82</v>
      </c>
      <c r="F14" s="143" t="s">
        <v>82</v>
      </c>
      <c r="G14" s="143" t="s">
        <v>82</v>
      </c>
      <c r="H14" s="145" t="s">
        <v>82</v>
      </c>
      <c r="I14" s="156" t="s">
        <v>143</v>
      </c>
      <c r="J14" s="150">
        <f t="shared" ref="J14:O14" si="4">J11+J13</f>
        <v>54674.631000000008</v>
      </c>
      <c r="K14" s="150">
        <f t="shared" si="4"/>
        <v>42564.984000000004</v>
      </c>
      <c r="L14" s="150">
        <f t="shared" si="4"/>
        <v>43722.822000000007</v>
      </c>
      <c r="M14" s="150">
        <f t="shared" si="4"/>
        <v>50735.058000000005</v>
      </c>
      <c r="N14" s="150">
        <f t="shared" si="4"/>
        <v>60689.541000000005</v>
      </c>
      <c r="O14" s="150">
        <f t="shared" si="4"/>
        <v>61952.715000000004</v>
      </c>
      <c r="P14" s="330">
        <f t="shared" si="3"/>
        <v>77.851433510360593</v>
      </c>
      <c r="Q14" s="330">
        <f t="shared" si="3"/>
        <v>102.72016547686241</v>
      </c>
      <c r="R14" s="330">
        <f t="shared" si="3"/>
        <v>116.03793094599428</v>
      </c>
      <c r="S14" s="330">
        <f t="shared" si="3"/>
        <v>119.62052157307083</v>
      </c>
      <c r="T14" s="330">
        <f t="shared" si="3"/>
        <v>102.08137016557761</v>
      </c>
    </row>
    <row r="15" spans="1:32" ht="27" customHeight="1">
      <c r="A15" s="433" t="s">
        <v>62</v>
      </c>
      <c r="B15" s="434"/>
      <c r="C15" s="434"/>
      <c r="D15" s="434"/>
      <c r="E15" s="434"/>
      <c r="F15" s="434"/>
      <c r="G15" s="434"/>
      <c r="H15" s="434"/>
      <c r="I15" s="435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6"/>
    </row>
    <row r="16" spans="1:32" ht="57.75" customHeight="1">
      <c r="A16" s="8" t="s">
        <v>64</v>
      </c>
      <c r="B16" s="6" t="s">
        <v>65</v>
      </c>
      <c r="C16" s="326">
        <v>5.3</v>
      </c>
      <c r="D16" s="326">
        <v>5.7</v>
      </c>
      <c r="E16" s="326">
        <v>5.3</v>
      </c>
      <c r="F16" s="326">
        <v>5.7</v>
      </c>
      <c r="G16" s="326">
        <v>5.8</v>
      </c>
      <c r="H16" s="327">
        <v>5.9</v>
      </c>
      <c r="I16" s="152">
        <v>945.2</v>
      </c>
      <c r="J16" s="149">
        <f t="shared" ref="J16:O16" si="5">C16*$I16</f>
        <v>5009.5600000000004</v>
      </c>
      <c r="K16" s="141">
        <f t="shared" si="5"/>
        <v>5387.64</v>
      </c>
      <c r="L16" s="141">
        <f t="shared" si="5"/>
        <v>5009.5600000000004</v>
      </c>
      <c r="M16" s="141">
        <f t="shared" si="5"/>
        <v>5387.64</v>
      </c>
      <c r="N16" s="141">
        <f t="shared" si="5"/>
        <v>5482.16</v>
      </c>
      <c r="O16" s="141">
        <f t="shared" si="5"/>
        <v>5576.68</v>
      </c>
      <c r="P16" s="130">
        <f t="shared" ref="P16:T17" si="6">K16/J16*100</f>
        <v>107.54716981132076</v>
      </c>
      <c r="Q16" s="130">
        <f t="shared" si="6"/>
        <v>92.982456140350877</v>
      </c>
      <c r="R16" s="130">
        <f t="shared" si="6"/>
        <v>107.54716981132076</v>
      </c>
      <c r="S16" s="130">
        <f t="shared" si="6"/>
        <v>101.75438596491226</v>
      </c>
      <c r="T16" s="130">
        <f t="shared" si="6"/>
        <v>101.72413793103449</v>
      </c>
    </row>
    <row r="17" spans="1:20" ht="25.5">
      <c r="A17" s="171" t="s">
        <v>134</v>
      </c>
      <c r="B17" s="173"/>
      <c r="C17" s="174"/>
      <c r="D17" s="174"/>
      <c r="E17" s="174"/>
      <c r="F17" s="174"/>
      <c r="G17" s="174"/>
      <c r="H17" s="175"/>
      <c r="I17" s="172"/>
      <c r="J17" s="176">
        <f t="shared" ref="J17:O17" si="7">SUM(J16:J16)</f>
        <v>5009.5600000000004</v>
      </c>
      <c r="K17" s="176">
        <f t="shared" si="7"/>
        <v>5387.64</v>
      </c>
      <c r="L17" s="176">
        <f t="shared" si="7"/>
        <v>5009.5600000000004</v>
      </c>
      <c r="M17" s="176">
        <f t="shared" si="7"/>
        <v>5387.64</v>
      </c>
      <c r="N17" s="176">
        <f t="shared" si="7"/>
        <v>5482.16</v>
      </c>
      <c r="O17" s="176">
        <f t="shared" si="7"/>
        <v>5576.68</v>
      </c>
      <c r="P17" s="331">
        <f t="shared" si="6"/>
        <v>107.54716981132076</v>
      </c>
      <c r="Q17" s="331">
        <f t="shared" si="6"/>
        <v>92.982456140350877</v>
      </c>
      <c r="R17" s="331">
        <f t="shared" si="6"/>
        <v>107.54716981132076</v>
      </c>
      <c r="S17" s="331">
        <f t="shared" si="6"/>
        <v>101.75438596491226</v>
      </c>
      <c r="T17" s="331">
        <f t="shared" si="6"/>
        <v>101.72413793103449</v>
      </c>
    </row>
    <row r="18" spans="1:20" ht="56.25" customHeight="1" thickBot="1">
      <c r="A18" s="16" t="s">
        <v>68</v>
      </c>
      <c r="B18" s="165" t="s">
        <v>143</v>
      </c>
      <c r="C18" s="165" t="s">
        <v>143</v>
      </c>
      <c r="D18" s="165" t="s">
        <v>143</v>
      </c>
      <c r="E18" s="165" t="s">
        <v>143</v>
      </c>
      <c r="F18" s="165" t="s">
        <v>82</v>
      </c>
      <c r="G18" s="165" t="s">
        <v>143</v>
      </c>
      <c r="H18" s="170" t="s">
        <v>82</v>
      </c>
      <c r="I18" s="169" t="s">
        <v>143</v>
      </c>
      <c r="J18" s="164">
        <f t="shared" ref="J18:O18" si="8">J14+J17</f>
        <v>59684.191000000006</v>
      </c>
      <c r="K18" s="164">
        <f t="shared" si="8"/>
        <v>47952.624000000003</v>
      </c>
      <c r="L18" s="164">
        <f t="shared" si="8"/>
        <v>48732.382000000005</v>
      </c>
      <c r="M18" s="164">
        <f t="shared" si="8"/>
        <v>56122.698000000004</v>
      </c>
      <c r="N18" s="164">
        <f t="shared" si="8"/>
        <v>66171.701000000001</v>
      </c>
      <c r="O18" s="164">
        <f t="shared" si="8"/>
        <v>67529.395000000004</v>
      </c>
      <c r="P18" s="177">
        <f>IF(J18&gt;0,K18/J18,0)</f>
        <v>0.80343928930862107</v>
      </c>
      <c r="Q18" s="177">
        <f>IF(K18&gt;0,L18/K18,0)</f>
        <v>1.0162610079481782</v>
      </c>
      <c r="R18" s="177">
        <f>IF(L18&gt;0,M18/L18,0)</f>
        <v>1.1516510315461288</v>
      </c>
      <c r="S18" s="177">
        <f>IF(M18&gt;0,N18/M18,0)</f>
        <v>1.1790541680658331</v>
      </c>
      <c r="T18" s="177">
        <f>O18/N18*100%</f>
        <v>1.0205177436801876</v>
      </c>
    </row>
    <row r="19" spans="1:20" ht="27" customHeight="1" thickBot="1">
      <c r="A19" s="440" t="s">
        <v>290</v>
      </c>
      <c r="B19" s="441"/>
      <c r="C19" s="441"/>
      <c r="D19" s="441"/>
      <c r="E19" s="441"/>
      <c r="F19" s="441"/>
      <c r="G19" s="441"/>
      <c r="H19" s="441"/>
      <c r="I19" s="442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  <row r="20" spans="1:20" ht="52.5" customHeight="1">
      <c r="A20" s="8" t="s">
        <v>66</v>
      </c>
      <c r="B20" s="8" t="s">
        <v>67</v>
      </c>
      <c r="C20" s="326">
        <v>7.61</v>
      </c>
      <c r="D20" s="326">
        <v>19.600000000000001</v>
      </c>
      <c r="E20" s="326">
        <v>15</v>
      </c>
      <c r="F20" s="326">
        <v>15.5</v>
      </c>
      <c r="G20" s="326">
        <v>17</v>
      </c>
      <c r="H20" s="327">
        <v>19</v>
      </c>
      <c r="I20" s="154">
        <v>1340.39</v>
      </c>
      <c r="J20" s="147">
        <f t="shared" ref="J20:O20" si="9">C20*$I20</f>
        <v>10200.367900000001</v>
      </c>
      <c r="K20" s="140">
        <f t="shared" si="9"/>
        <v>26271.644000000004</v>
      </c>
      <c r="L20" s="140">
        <f t="shared" si="9"/>
        <v>20105.850000000002</v>
      </c>
      <c r="M20" s="140">
        <f t="shared" si="9"/>
        <v>20776.045000000002</v>
      </c>
      <c r="N20" s="140">
        <f t="shared" si="9"/>
        <v>22786.63</v>
      </c>
      <c r="O20" s="140">
        <f t="shared" si="9"/>
        <v>25467.410000000003</v>
      </c>
      <c r="P20" s="130"/>
      <c r="Q20" s="130"/>
      <c r="R20" s="130"/>
      <c r="S20" s="130"/>
      <c r="T20" s="130"/>
    </row>
    <row r="21" spans="1:20" ht="27.75" thickBot="1">
      <c r="A21" s="138" t="s">
        <v>134</v>
      </c>
      <c r="B21" s="142" t="s">
        <v>143</v>
      </c>
      <c r="C21" s="142" t="s">
        <v>143</v>
      </c>
      <c r="D21" s="142" t="s">
        <v>143</v>
      </c>
      <c r="E21" s="142" t="s">
        <v>143</v>
      </c>
      <c r="F21" s="142" t="s">
        <v>82</v>
      </c>
      <c r="G21" s="142" t="s">
        <v>143</v>
      </c>
      <c r="H21" s="183" t="s">
        <v>82</v>
      </c>
      <c r="I21" s="156" t="s">
        <v>143</v>
      </c>
      <c r="J21" s="166">
        <f t="shared" ref="J21:O21" si="10">SUM(J20:J20)</f>
        <v>10200.367900000001</v>
      </c>
      <c r="K21" s="166">
        <f t="shared" si="10"/>
        <v>26271.644000000004</v>
      </c>
      <c r="L21" s="166">
        <f t="shared" si="10"/>
        <v>20105.850000000002</v>
      </c>
      <c r="M21" s="166">
        <f t="shared" si="10"/>
        <v>20776.045000000002</v>
      </c>
      <c r="N21" s="166">
        <f t="shared" si="10"/>
        <v>22786.63</v>
      </c>
      <c r="O21" s="166">
        <f t="shared" si="10"/>
        <v>25467.410000000003</v>
      </c>
      <c r="P21" s="332">
        <f>K21/J21*100</f>
        <v>257.55584756898816</v>
      </c>
      <c r="Q21" s="332">
        <f>L21/K21*100</f>
        <v>76.530612244897952</v>
      </c>
      <c r="R21" s="332">
        <f>M21/L21*100</f>
        <v>103.33333333333331</v>
      </c>
      <c r="S21" s="332">
        <f>N21/M21*100</f>
        <v>109.6774193548387</v>
      </c>
      <c r="T21" s="332">
        <f>O21/N21*100</f>
        <v>111.76470588235294</v>
      </c>
    </row>
    <row r="22" spans="1:20" ht="27.75" thickBot="1">
      <c r="A22" s="443" t="s">
        <v>70</v>
      </c>
      <c r="B22" s="444"/>
      <c r="C22" s="444"/>
      <c r="D22" s="444"/>
      <c r="E22" s="444"/>
      <c r="F22" s="444"/>
      <c r="G22" s="444"/>
      <c r="H22" s="444"/>
      <c r="I22" s="445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</row>
    <row r="23" spans="1:20" ht="26.25">
      <c r="A23" s="7" t="s">
        <v>83</v>
      </c>
      <c r="B23" s="27" t="s">
        <v>133</v>
      </c>
      <c r="C23" s="328">
        <v>556.79999999999995</v>
      </c>
      <c r="D23" s="328"/>
      <c r="E23" s="328"/>
      <c r="F23" s="328"/>
      <c r="G23" s="328"/>
      <c r="H23" s="329"/>
      <c r="I23" s="154">
        <v>109.5</v>
      </c>
      <c r="J23" s="151">
        <f t="shared" ref="J23:O25" si="11">C23*$I23</f>
        <v>60969.599999999999</v>
      </c>
      <c r="K23" s="139">
        <f t="shared" si="11"/>
        <v>0</v>
      </c>
      <c r="L23" s="139">
        <f t="shared" si="11"/>
        <v>0</v>
      </c>
      <c r="M23" s="139">
        <f t="shared" si="11"/>
        <v>0</v>
      </c>
      <c r="N23" s="139">
        <f t="shared" si="11"/>
        <v>0</v>
      </c>
      <c r="O23" s="139">
        <f t="shared" si="11"/>
        <v>0</v>
      </c>
      <c r="P23" s="167"/>
      <c r="Q23" s="167"/>
      <c r="R23" s="167"/>
      <c r="S23" s="167"/>
      <c r="T23" s="167"/>
    </row>
    <row r="24" spans="1:20" ht="26.25">
      <c r="A24" s="8" t="s">
        <v>84</v>
      </c>
      <c r="B24" s="28" t="s">
        <v>133</v>
      </c>
      <c r="C24" s="326">
        <v>95.9</v>
      </c>
      <c r="D24" s="326">
        <v>110.4</v>
      </c>
      <c r="E24" s="326">
        <v>110</v>
      </c>
      <c r="F24" s="326">
        <v>113.6</v>
      </c>
      <c r="G24" s="326">
        <v>121.3</v>
      </c>
      <c r="H24" s="327">
        <v>139.4</v>
      </c>
      <c r="I24" s="152">
        <v>1500</v>
      </c>
      <c r="J24" s="151">
        <f t="shared" si="11"/>
        <v>143850</v>
      </c>
      <c r="K24" s="139">
        <f t="shared" si="11"/>
        <v>165600</v>
      </c>
      <c r="L24" s="139">
        <f t="shared" si="11"/>
        <v>165000</v>
      </c>
      <c r="M24" s="139">
        <f t="shared" si="11"/>
        <v>170400</v>
      </c>
      <c r="N24" s="139">
        <f t="shared" si="11"/>
        <v>181950</v>
      </c>
      <c r="O24" s="139">
        <f t="shared" si="11"/>
        <v>209100</v>
      </c>
      <c r="P24" s="168"/>
      <c r="Q24" s="168"/>
      <c r="R24" s="168"/>
      <c r="S24" s="168"/>
      <c r="T24" s="168"/>
    </row>
    <row r="25" spans="1:20" ht="26.25">
      <c r="A25" s="8" t="s">
        <v>85</v>
      </c>
      <c r="B25" s="28" t="s">
        <v>133</v>
      </c>
      <c r="C25" s="326">
        <v>612.9</v>
      </c>
      <c r="D25" s="326">
        <v>654.5</v>
      </c>
      <c r="E25" s="326">
        <v>655</v>
      </c>
      <c r="F25" s="326">
        <v>662.8</v>
      </c>
      <c r="G25" s="326">
        <v>669.5</v>
      </c>
      <c r="H25" s="327">
        <v>674</v>
      </c>
      <c r="I25" s="152">
        <v>296.3</v>
      </c>
      <c r="J25" s="151">
        <f t="shared" si="11"/>
        <v>181602.27</v>
      </c>
      <c r="K25" s="139">
        <f t="shared" si="11"/>
        <v>193928.35</v>
      </c>
      <c r="L25" s="139">
        <f t="shared" si="11"/>
        <v>194076.5</v>
      </c>
      <c r="M25" s="139">
        <f t="shared" si="11"/>
        <v>196387.63999999998</v>
      </c>
      <c r="N25" s="139">
        <f t="shared" si="11"/>
        <v>198372.85</v>
      </c>
      <c r="O25" s="139">
        <f t="shared" si="11"/>
        <v>199706.2</v>
      </c>
      <c r="P25" s="168"/>
      <c r="Q25" s="168"/>
      <c r="R25" s="168"/>
      <c r="S25" s="168"/>
      <c r="T25" s="168"/>
    </row>
    <row r="26" spans="1:20" ht="27.75" thickBot="1">
      <c r="A26" s="15" t="s">
        <v>134</v>
      </c>
      <c r="B26" s="179" t="s">
        <v>143</v>
      </c>
      <c r="C26" s="180" t="s">
        <v>82</v>
      </c>
      <c r="D26" s="180" t="s">
        <v>82</v>
      </c>
      <c r="E26" s="180" t="s">
        <v>82</v>
      </c>
      <c r="F26" s="180" t="s">
        <v>82</v>
      </c>
      <c r="G26" s="180" t="s">
        <v>143</v>
      </c>
      <c r="H26" s="181" t="s">
        <v>82</v>
      </c>
      <c r="I26" s="182" t="s">
        <v>143</v>
      </c>
      <c r="J26" s="164">
        <f t="shared" ref="J26:O26" si="12">SUM(J23:J25)</f>
        <v>386421.87</v>
      </c>
      <c r="K26" s="164">
        <f t="shared" si="12"/>
        <v>359528.35</v>
      </c>
      <c r="L26" s="164">
        <f t="shared" si="12"/>
        <v>359076.5</v>
      </c>
      <c r="M26" s="164">
        <f t="shared" si="12"/>
        <v>366787.64</v>
      </c>
      <c r="N26" s="164">
        <f t="shared" si="12"/>
        <v>380322.85</v>
      </c>
      <c r="O26" s="164">
        <f t="shared" si="12"/>
        <v>408806.2</v>
      </c>
      <c r="P26" s="178">
        <f>IF(J26&gt;0,K26/J26,0)</f>
        <v>0.93040373206620008</v>
      </c>
      <c r="Q26" s="178">
        <f>IF(K26&gt;0,L26/K26,0)</f>
        <v>0.99874321454761505</v>
      </c>
      <c r="R26" s="178">
        <f>IF(L26&gt;0,M26/L26,0)</f>
        <v>1.0214749224747373</v>
      </c>
      <c r="S26" s="178">
        <f>IF(M26&gt;0,N26/M26,0)</f>
        <v>1.0369020341034392</v>
      </c>
      <c r="T26" s="178">
        <f>IF(N26&gt;0,O26/N26,0)</f>
        <v>1.0748925551015407</v>
      </c>
    </row>
    <row r="27" spans="1:20" ht="27.75">
      <c r="A27" s="17"/>
      <c r="B27" s="29"/>
      <c r="C27" s="12"/>
      <c r="D27" s="12"/>
      <c r="E27" s="12"/>
      <c r="F27" s="12"/>
      <c r="G27" s="12"/>
      <c r="H27" s="12"/>
      <c r="I27" s="3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26.25">
      <c r="A28" s="438" t="s">
        <v>145</v>
      </c>
      <c r="B28" s="439"/>
      <c r="C28" s="439"/>
      <c r="D28" s="439"/>
      <c r="E28" s="439"/>
      <c r="F28" s="439"/>
      <c r="G28" s="439"/>
      <c r="H28" s="439"/>
      <c r="I28" s="43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26.25">
      <c r="A29" s="18" t="s">
        <v>72</v>
      </c>
      <c r="B29" s="30"/>
      <c r="C29" s="19"/>
      <c r="D29" s="19"/>
      <c r="E29" s="19"/>
      <c r="F29" s="19"/>
      <c r="G29" s="19"/>
      <c r="H29" s="19"/>
      <c r="I29" s="35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57.75" customHeight="1">
      <c r="A30" s="437" t="s">
        <v>147</v>
      </c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</row>
    <row r="31" spans="1:20" ht="20.25">
      <c r="A31" s="14"/>
      <c r="B31" s="31"/>
      <c r="C31" s="9"/>
      <c r="D31" s="9"/>
      <c r="E31" s="9"/>
      <c r="F31" s="9"/>
      <c r="G31" s="9"/>
      <c r="H31" s="9"/>
      <c r="I31" s="36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20" ht="20.25">
      <c r="A32" s="9"/>
      <c r="B32" s="31"/>
      <c r="C32" s="9"/>
      <c r="D32" s="9"/>
      <c r="E32" s="9"/>
      <c r="F32" s="9"/>
      <c r="G32" s="9"/>
      <c r="H32" s="9"/>
      <c r="I32" s="36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20.25">
      <c r="A33" s="9"/>
      <c r="B33" s="31"/>
      <c r="C33" s="9"/>
      <c r="D33" s="9"/>
      <c r="E33" s="9"/>
      <c r="F33" s="9"/>
      <c r="G33" s="9"/>
      <c r="H33" s="9"/>
      <c r="I33" s="36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20.25">
      <c r="A34" s="9"/>
      <c r="B34" s="31"/>
      <c r="C34" s="9"/>
      <c r="D34" s="9"/>
      <c r="E34" s="9"/>
      <c r="F34" s="9"/>
      <c r="G34" s="9"/>
      <c r="H34" s="9"/>
      <c r="I34" s="36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ht="20.25">
      <c r="A35" s="9"/>
      <c r="B35" s="31"/>
      <c r="C35" s="9"/>
      <c r="D35" s="9"/>
      <c r="E35" s="9"/>
      <c r="F35" s="9"/>
      <c r="G35" s="9"/>
      <c r="H35" s="9"/>
      <c r="I35" s="36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20.25">
      <c r="A36" s="9"/>
      <c r="B36" s="31"/>
      <c r="C36" s="9"/>
      <c r="D36" s="9"/>
      <c r="E36" s="9"/>
      <c r="F36" s="9"/>
      <c r="G36" s="9"/>
      <c r="H36" s="9"/>
      <c r="I36" s="36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20.25">
      <c r="A37" s="9"/>
      <c r="B37" s="31"/>
      <c r="C37" s="9"/>
      <c r="D37" s="9"/>
      <c r="E37" s="9"/>
      <c r="F37" s="9"/>
      <c r="G37" s="9"/>
      <c r="H37" s="9"/>
      <c r="I37" s="36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20.25">
      <c r="A38" s="9"/>
      <c r="B38" s="31"/>
      <c r="C38" s="9"/>
      <c r="D38" s="9"/>
      <c r="E38" s="9"/>
      <c r="F38" s="9"/>
      <c r="G38" s="9"/>
      <c r="H38" s="9"/>
      <c r="I38" s="36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1"/>
      <c r="B39" s="32"/>
      <c r="C39" s="11"/>
      <c r="D39" s="11"/>
      <c r="E39" s="11"/>
      <c r="F39" s="11"/>
      <c r="G39" s="11"/>
      <c r="H39" s="11"/>
      <c r="I39" s="37"/>
    </row>
    <row r="40" spans="1:19">
      <c r="A40" s="11"/>
      <c r="B40" s="32"/>
      <c r="C40" s="11"/>
      <c r="D40" s="11"/>
      <c r="E40" s="11"/>
      <c r="F40" s="11"/>
      <c r="G40" s="11"/>
      <c r="H40" s="11"/>
      <c r="I40" s="37"/>
    </row>
    <row r="41" spans="1:19">
      <c r="A41" s="11"/>
      <c r="B41" s="32"/>
      <c r="C41" s="11"/>
      <c r="D41" s="11"/>
      <c r="E41" s="11"/>
      <c r="F41" s="11"/>
      <c r="G41" s="11"/>
      <c r="H41" s="11"/>
      <c r="I41" s="37"/>
    </row>
    <row r="42" spans="1:19">
      <c r="A42" s="11"/>
      <c r="B42" s="32"/>
      <c r="C42" s="11"/>
      <c r="D42" s="11"/>
      <c r="E42" s="11"/>
      <c r="F42" s="11"/>
      <c r="G42" s="11"/>
      <c r="H42" s="11"/>
      <c r="I42" s="37"/>
    </row>
    <row r="43" spans="1:19">
      <c r="A43" s="11"/>
      <c r="B43" s="32"/>
      <c r="C43" s="11"/>
      <c r="D43" s="11"/>
      <c r="E43" s="11"/>
      <c r="F43" s="11"/>
      <c r="G43" s="11"/>
      <c r="H43" s="11"/>
      <c r="I43" s="37"/>
    </row>
    <row r="44" spans="1:19">
      <c r="A44" s="11"/>
      <c r="B44" s="32"/>
      <c r="C44" s="11"/>
      <c r="D44" s="11"/>
      <c r="E44" s="11"/>
      <c r="F44" s="11"/>
      <c r="G44" s="11"/>
      <c r="H44" s="11"/>
      <c r="I44" s="37"/>
    </row>
    <row r="45" spans="1:19">
      <c r="A45" s="11"/>
      <c r="B45" s="32"/>
      <c r="C45" s="11"/>
      <c r="D45" s="11"/>
      <c r="E45" s="11"/>
      <c r="F45" s="11"/>
      <c r="G45" s="11"/>
      <c r="H45" s="11"/>
      <c r="I45" s="37"/>
    </row>
  </sheetData>
  <sheetProtection formatColumns="0" formatRows="0" selectLockedCells="1"/>
  <mergeCells count="15">
    <mergeCell ref="A8:T8"/>
    <mergeCell ref="A15:T15"/>
    <mergeCell ref="A30:S30"/>
    <mergeCell ref="A28:I28"/>
    <mergeCell ref="A19:T19"/>
    <mergeCell ref="A22:T22"/>
    <mergeCell ref="A9:T9"/>
    <mergeCell ref="N1:T1"/>
    <mergeCell ref="B5:H5"/>
    <mergeCell ref="J5:O5"/>
    <mergeCell ref="A2:S2"/>
    <mergeCell ref="A3:S3"/>
    <mergeCell ref="A5:A6"/>
    <mergeCell ref="I5:I6"/>
    <mergeCell ref="P5:T5"/>
  </mergeCells>
  <phoneticPr fontId="1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4" orientation="landscape" r:id="rId1"/>
  <headerFooter alignWithMargins="0"/>
  <rowBreaks count="3" manualBreakCount="3">
    <brk id="8" max="19" man="1"/>
    <brk id="11" max="16383" man="1"/>
    <brk id="1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J259"/>
  <sheetViews>
    <sheetView view="pageBreakPreview" zoomScale="75" workbookViewId="0">
      <selection activeCell="G54" sqref="G54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1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>
        <v>89</v>
      </c>
      <c r="D10" s="189">
        <v>90</v>
      </c>
      <c r="E10" s="189">
        <v>90</v>
      </c>
      <c r="F10" s="189">
        <v>92</v>
      </c>
      <c r="G10" s="189">
        <v>94</v>
      </c>
      <c r="H10" s="190">
        <v>95</v>
      </c>
      <c r="I10" s="191"/>
      <c r="J10" s="191"/>
    </row>
    <row r="11" spans="1:10" ht="33" customHeight="1">
      <c r="A11" s="192" t="s">
        <v>212</v>
      </c>
      <c r="B11" s="193" t="s">
        <v>109</v>
      </c>
      <c r="C11" s="194">
        <v>63.9</v>
      </c>
      <c r="D11" s="194">
        <v>45.3</v>
      </c>
      <c r="E11" s="194">
        <v>51.2</v>
      </c>
      <c r="F11" s="194">
        <v>50</v>
      </c>
      <c r="G11" s="194">
        <v>48</v>
      </c>
      <c r="H11" s="195">
        <v>50</v>
      </c>
      <c r="I11" s="191"/>
      <c r="J11" s="191"/>
    </row>
    <row r="12" spans="1:10" ht="36.75" customHeight="1">
      <c r="A12" s="192" t="s">
        <v>185</v>
      </c>
      <c r="B12" s="193" t="s">
        <v>186</v>
      </c>
      <c r="C12" s="196">
        <v>17401.400000000001</v>
      </c>
      <c r="D12" s="196">
        <v>27349.1</v>
      </c>
      <c r="E12" s="196">
        <v>28716.400000000001</v>
      </c>
      <c r="F12" s="196">
        <v>31000</v>
      </c>
      <c r="G12" s="196">
        <v>32000</v>
      </c>
      <c r="H12" s="197">
        <v>35000</v>
      </c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>
        <v>173897</v>
      </c>
      <c r="D14" s="194">
        <v>190065</v>
      </c>
      <c r="E14" s="194">
        <v>199568</v>
      </c>
      <c r="F14" s="194">
        <v>209347</v>
      </c>
      <c r="G14" s="194">
        <v>219396</v>
      </c>
      <c r="H14" s="195">
        <v>229269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>
        <v>35179.9</v>
      </c>
      <c r="D16" s="194">
        <v>37946</v>
      </c>
      <c r="E16" s="194">
        <v>39843</v>
      </c>
      <c r="F16" s="194">
        <v>40839</v>
      </c>
      <c r="G16" s="194">
        <v>43243</v>
      </c>
      <c r="H16" s="195">
        <v>44515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>
        <v>145489.1</v>
      </c>
      <c r="D17" s="194">
        <v>137074</v>
      </c>
      <c r="E17" s="194">
        <v>143928</v>
      </c>
      <c r="F17" s="194">
        <v>160000</v>
      </c>
      <c r="G17" s="194">
        <v>176000</v>
      </c>
      <c r="H17" s="195">
        <v>180000</v>
      </c>
      <c r="I17" s="191"/>
      <c r="J17" s="191"/>
    </row>
    <row r="18" spans="1:10" ht="34.5" customHeight="1">
      <c r="A18" s="192" t="s">
        <v>192</v>
      </c>
      <c r="B18" s="193" t="s">
        <v>110</v>
      </c>
      <c r="C18" s="194">
        <v>0.8</v>
      </c>
      <c r="D18" s="194">
        <v>0.72</v>
      </c>
      <c r="E18" s="194">
        <v>0.72</v>
      </c>
      <c r="F18" s="194">
        <v>0.8</v>
      </c>
      <c r="G18" s="194">
        <v>0.8</v>
      </c>
      <c r="H18" s="194">
        <v>0.8</v>
      </c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>
        <v>2.2000000000000002</v>
      </c>
      <c r="D20" s="194">
        <v>2.4</v>
      </c>
      <c r="E20" s="194">
        <v>2.6</v>
      </c>
      <c r="F20" s="194">
        <v>3</v>
      </c>
      <c r="G20" s="194">
        <v>3.2</v>
      </c>
      <c r="H20" s="195">
        <v>3.5</v>
      </c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>
        <v>9.3000000000000007</v>
      </c>
      <c r="D22" s="194">
        <v>8.9</v>
      </c>
      <c r="E22" s="194">
        <v>9.5</v>
      </c>
      <c r="F22" s="194">
        <v>10</v>
      </c>
      <c r="G22" s="194">
        <v>11</v>
      </c>
      <c r="H22" s="195">
        <v>12</v>
      </c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>
        <v>5108.1000000000004</v>
      </c>
      <c r="D25" s="194">
        <v>7270.3</v>
      </c>
      <c r="E25" s="194">
        <v>7925</v>
      </c>
      <c r="F25" s="194">
        <v>9510</v>
      </c>
      <c r="G25" s="194">
        <v>11420</v>
      </c>
      <c r="H25" s="195">
        <v>11600</v>
      </c>
      <c r="I25" s="191"/>
      <c r="J25" s="191"/>
    </row>
    <row r="26" spans="1:10" ht="31.5">
      <c r="A26" s="199" t="s">
        <v>200</v>
      </c>
      <c r="B26" s="193" t="s">
        <v>186</v>
      </c>
      <c r="C26" s="194">
        <v>7047.7</v>
      </c>
      <c r="D26" s="194">
        <v>7151.2</v>
      </c>
      <c r="E26" s="194">
        <v>7925</v>
      </c>
      <c r="F26" s="194">
        <v>9510</v>
      </c>
      <c r="G26" s="194">
        <v>11420</v>
      </c>
      <c r="H26" s="195">
        <v>11600</v>
      </c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>
        <v>797.8</v>
      </c>
      <c r="D30" s="194">
        <v>911.6</v>
      </c>
      <c r="E30" s="194">
        <v>1081.3</v>
      </c>
      <c r="F30" s="194">
        <v>1200</v>
      </c>
      <c r="G30" s="194">
        <v>1300</v>
      </c>
      <c r="H30" s="195">
        <v>1400</v>
      </c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/>
      <c r="F32" s="194"/>
      <c r="G32" s="194"/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/>
      <c r="D33" s="194"/>
      <c r="E33" s="194"/>
      <c r="F33" s="194"/>
      <c r="G33" s="194"/>
      <c r="H33" s="195"/>
      <c r="I33" s="191"/>
      <c r="J33" s="191"/>
    </row>
    <row r="34" spans="1:10" ht="31.5">
      <c r="A34" s="199" t="s">
        <v>204</v>
      </c>
      <c r="B34" s="193" t="s">
        <v>186</v>
      </c>
      <c r="C34" s="194">
        <v>797.8</v>
      </c>
      <c r="D34" s="194">
        <v>911.6</v>
      </c>
      <c r="E34" s="194">
        <v>1081.3</v>
      </c>
      <c r="F34" s="194">
        <v>1200</v>
      </c>
      <c r="G34" s="194">
        <v>1300</v>
      </c>
      <c r="H34" s="195">
        <v>1400</v>
      </c>
      <c r="I34" s="191"/>
      <c r="J34" s="191"/>
    </row>
    <row r="35" spans="1:10" ht="32.25" customHeight="1">
      <c r="A35" s="192" t="s">
        <v>205</v>
      </c>
      <c r="B35" s="193" t="s">
        <v>206</v>
      </c>
      <c r="C35" s="196">
        <v>151</v>
      </c>
      <c r="D35" s="196">
        <v>151</v>
      </c>
      <c r="E35" s="196">
        <v>162</v>
      </c>
      <c r="F35" s="196">
        <v>165</v>
      </c>
      <c r="G35" s="196">
        <v>170</v>
      </c>
      <c r="H35" s="197">
        <v>172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>
        <v>0</v>
      </c>
      <c r="D36" s="196">
        <v>0</v>
      </c>
      <c r="E36" s="196">
        <v>11</v>
      </c>
      <c r="F36" s="196">
        <v>3</v>
      </c>
      <c r="G36" s="196">
        <v>5</v>
      </c>
      <c r="H36" s="197">
        <v>2</v>
      </c>
      <c r="I36" s="191"/>
      <c r="J36" s="191"/>
    </row>
    <row r="37" spans="1:10" ht="34.5" customHeight="1">
      <c r="A37" s="192" t="s">
        <v>126</v>
      </c>
      <c r="B37" s="193" t="s">
        <v>186</v>
      </c>
      <c r="C37" s="196">
        <v>48853.8</v>
      </c>
      <c r="D37" s="196">
        <v>53327</v>
      </c>
      <c r="E37" s="196">
        <v>59726</v>
      </c>
      <c r="F37" s="196">
        <v>62000</v>
      </c>
      <c r="G37" s="196">
        <v>65286</v>
      </c>
      <c r="H37" s="197">
        <v>69464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/>
      <c r="F38" s="202"/>
      <c r="G38" s="202"/>
      <c r="H38" s="203"/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/>
      <c r="B44" s="220"/>
      <c r="C44" s="221"/>
      <c r="D44" s="221"/>
      <c r="E44" s="221"/>
      <c r="F44" s="221"/>
      <c r="G44" s="221"/>
      <c r="H44" s="222"/>
      <c r="I44" s="191"/>
      <c r="J44" s="191"/>
    </row>
    <row r="45" spans="1:10" ht="15.75">
      <c r="A45" s="219"/>
      <c r="B45" s="220"/>
      <c r="C45" s="221"/>
      <c r="D45" s="221"/>
      <c r="E45" s="221"/>
      <c r="F45" s="221"/>
      <c r="G45" s="221"/>
      <c r="H45" s="222"/>
      <c r="I45" s="191"/>
      <c r="J45" s="191"/>
    </row>
    <row r="46" spans="1:10" ht="15.75">
      <c r="A46" s="219"/>
      <c r="B46" s="220"/>
      <c r="C46" s="221"/>
      <c r="D46" s="221"/>
      <c r="E46" s="221"/>
      <c r="F46" s="221"/>
      <c r="G46" s="221"/>
      <c r="H46" s="222"/>
      <c r="I46" s="191"/>
      <c r="J46" s="191"/>
    </row>
    <row r="47" spans="1:10" ht="15.75">
      <c r="A47" s="219"/>
      <c r="B47" s="220"/>
      <c r="C47" s="221"/>
      <c r="D47" s="221"/>
      <c r="E47" s="221"/>
      <c r="F47" s="221"/>
      <c r="G47" s="221"/>
      <c r="H47" s="222"/>
      <c r="I47" s="191"/>
      <c r="J47" s="191"/>
    </row>
    <row r="48" spans="1:10" s="46" customFormat="1" ht="22.5" customHeight="1">
      <c r="A48" s="223"/>
      <c r="B48" s="223"/>
      <c r="C48" s="206"/>
      <c r="D48" s="206"/>
      <c r="E48" s="206"/>
      <c r="F48" s="206"/>
      <c r="G48" s="206"/>
      <c r="H48" s="206"/>
      <c r="I48" s="206"/>
      <c r="J48" s="206"/>
    </row>
    <row r="49" spans="1:10" s="46" customFormat="1" ht="22.5" customHeight="1" thickBot="1">
      <c r="A49" s="475" t="s">
        <v>91</v>
      </c>
      <c r="B49" s="475"/>
      <c r="C49" s="475"/>
      <c r="D49" s="475"/>
      <c r="E49" s="475"/>
      <c r="F49" s="475"/>
      <c r="G49" s="475"/>
      <c r="H49" s="475"/>
      <c r="I49" s="475"/>
      <c r="J49" s="475"/>
    </row>
    <row r="50" spans="1:10" s="46" customFormat="1" ht="63.75" customHeight="1">
      <c r="A50" s="471" t="s">
        <v>254</v>
      </c>
      <c r="B50" s="464" t="s">
        <v>222</v>
      </c>
      <c r="C50" s="465"/>
      <c r="D50" s="457" t="s">
        <v>223</v>
      </c>
      <c r="E50" s="457" t="s">
        <v>224</v>
      </c>
      <c r="F50" s="478" t="s">
        <v>227</v>
      </c>
      <c r="G50" s="479"/>
      <c r="H50" s="480"/>
      <c r="I50" s="457" t="s">
        <v>228</v>
      </c>
      <c r="J50" s="468" t="s">
        <v>214</v>
      </c>
    </row>
    <row r="51" spans="1:10" s="46" customFormat="1" ht="36.75" customHeight="1" thickBot="1">
      <c r="A51" s="472"/>
      <c r="B51" s="466"/>
      <c r="C51" s="467"/>
      <c r="D51" s="458"/>
      <c r="E51" s="458"/>
      <c r="F51" s="224" t="s">
        <v>225</v>
      </c>
      <c r="G51" s="224" t="s">
        <v>226</v>
      </c>
      <c r="H51" s="224" t="s">
        <v>215</v>
      </c>
      <c r="I51" s="458"/>
      <c r="J51" s="469"/>
    </row>
    <row r="52" spans="1:10" s="46" customFormat="1" ht="36.75" customHeight="1">
      <c r="A52" s="459" t="s">
        <v>216</v>
      </c>
      <c r="B52" s="462" t="s">
        <v>73</v>
      </c>
      <c r="C52" s="463"/>
      <c r="D52" s="225"/>
      <c r="E52" s="225"/>
      <c r="F52" s="225"/>
      <c r="G52" s="225"/>
      <c r="H52" s="225"/>
      <c r="I52" s="225"/>
      <c r="J52" s="226"/>
    </row>
    <row r="53" spans="1:10" s="46" customFormat="1" ht="36.75" customHeight="1">
      <c r="A53" s="460"/>
      <c r="B53" s="485">
        <v>2018</v>
      </c>
      <c r="C53" s="485">
        <v>2013</v>
      </c>
      <c r="D53" s="227"/>
      <c r="E53" s="227"/>
      <c r="F53" s="227"/>
      <c r="G53" s="227"/>
      <c r="H53" s="227"/>
      <c r="I53" s="227"/>
      <c r="J53" s="228"/>
    </row>
    <row r="54" spans="1:10" s="46" customFormat="1" ht="36.75" customHeight="1">
      <c r="A54" s="460"/>
      <c r="B54" s="485">
        <v>2019</v>
      </c>
      <c r="C54" s="485">
        <v>2013</v>
      </c>
      <c r="D54" s="229"/>
      <c r="E54" s="229"/>
      <c r="F54" s="229"/>
      <c r="G54" s="229"/>
      <c r="H54" s="229"/>
      <c r="I54" s="229"/>
      <c r="J54" s="230"/>
    </row>
    <row r="55" spans="1:10" s="46" customFormat="1" ht="36.75" customHeight="1">
      <c r="A55" s="460"/>
      <c r="B55" s="485">
        <v>2020</v>
      </c>
      <c r="C55" s="485">
        <v>2013</v>
      </c>
      <c r="D55" s="229"/>
      <c r="E55" s="229"/>
      <c r="F55" s="229"/>
      <c r="G55" s="229"/>
      <c r="H55" s="229"/>
      <c r="I55" s="229"/>
      <c r="J55" s="230"/>
    </row>
    <row r="56" spans="1:10" s="46" customFormat="1" ht="36.75" customHeight="1" thickBot="1">
      <c r="A56" s="461"/>
      <c r="B56" s="486">
        <v>2021</v>
      </c>
      <c r="C56" s="486">
        <v>2013</v>
      </c>
      <c r="D56" s="231"/>
      <c r="E56" s="231"/>
      <c r="F56" s="231"/>
      <c r="G56" s="231"/>
      <c r="H56" s="231"/>
      <c r="I56" s="231"/>
      <c r="J56" s="232"/>
    </row>
    <row r="57" spans="1:10" s="46" customFormat="1" ht="22.5" customHeight="1">
      <c r="A57" s="223"/>
      <c r="B57" s="223"/>
      <c r="C57" s="206"/>
      <c r="D57" s="206"/>
      <c r="E57" s="206"/>
      <c r="F57" s="206"/>
      <c r="G57" s="206"/>
      <c r="H57" s="206"/>
      <c r="I57" s="206"/>
      <c r="J57" s="206"/>
    </row>
    <row r="58" spans="1:10" ht="27" customHeight="1">
      <c r="A58" s="208" t="s">
        <v>210</v>
      </c>
      <c r="B58" s="483" t="s">
        <v>0</v>
      </c>
      <c r="C58" s="484"/>
      <c r="D58" s="484"/>
      <c r="E58" s="484"/>
      <c r="F58" s="484"/>
      <c r="G58" s="484"/>
      <c r="H58" s="484"/>
      <c r="I58" s="484"/>
      <c r="J58" s="191"/>
    </row>
    <row r="59" spans="1:10" ht="7.5" customHeight="1">
      <c r="A59" s="235"/>
      <c r="B59" s="235"/>
      <c r="C59" s="191"/>
      <c r="D59" s="191"/>
      <c r="E59" s="191"/>
      <c r="F59" s="191"/>
      <c r="G59" s="191"/>
      <c r="H59" s="191"/>
      <c r="I59" s="191"/>
      <c r="J59" s="191"/>
    </row>
    <row r="60" spans="1:10">
      <c r="A60" s="235"/>
      <c r="B60" s="235"/>
      <c r="C60" s="191"/>
      <c r="D60" s="191"/>
      <c r="E60" s="191"/>
      <c r="F60" s="191"/>
      <c r="G60" s="191"/>
      <c r="H60" s="191"/>
      <c r="I60" s="191"/>
      <c r="J60" s="191"/>
    </row>
    <row r="61" spans="1:10">
      <c r="A61" s="235"/>
      <c r="B61" s="235"/>
      <c r="C61" s="191"/>
      <c r="D61" s="191"/>
      <c r="E61" s="191"/>
      <c r="F61" s="191"/>
      <c r="G61" s="191"/>
      <c r="H61" s="191"/>
      <c r="I61" s="191"/>
      <c r="J61" s="191"/>
    </row>
    <row r="62" spans="1:10">
      <c r="A62" s="235"/>
      <c r="B62" s="235"/>
      <c r="C62" s="191"/>
      <c r="D62" s="191"/>
      <c r="E62" s="191"/>
      <c r="F62" s="191"/>
      <c r="G62" s="191"/>
      <c r="H62" s="191"/>
      <c r="I62" s="191"/>
      <c r="J62" s="191"/>
    </row>
    <row r="63" spans="1:10">
      <c r="A63" s="43"/>
      <c r="B63" s="43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  <row r="252" spans="1:2">
      <c r="A252" s="43"/>
      <c r="B252" s="43"/>
    </row>
    <row r="253" spans="1:2">
      <c r="A253" s="43"/>
      <c r="B253" s="43"/>
    </row>
    <row r="254" spans="1:2">
      <c r="A254" s="43"/>
      <c r="B254" s="43"/>
    </row>
    <row r="255" spans="1:2">
      <c r="A255" s="43"/>
      <c r="B255" s="43"/>
    </row>
    <row r="256" spans="1:2">
      <c r="A256" s="43"/>
      <c r="B256" s="43"/>
    </row>
    <row r="257" spans="1:2">
      <c r="A257" s="43"/>
      <c r="B257" s="43"/>
    </row>
    <row r="258" spans="1:2">
      <c r="A258" s="43"/>
      <c r="B258" s="43"/>
    </row>
    <row r="259" spans="1:2">
      <c r="A259" s="43"/>
      <c r="B259" s="43"/>
    </row>
  </sheetData>
  <sheetProtection selectLockedCells="1"/>
  <mergeCells count="33">
    <mergeCell ref="B58:I58"/>
    <mergeCell ref="B53:C53"/>
    <mergeCell ref="B8:B9"/>
    <mergeCell ref="B54:C54"/>
    <mergeCell ref="B55:C55"/>
    <mergeCell ref="B56:C56"/>
    <mergeCell ref="I50:I51"/>
    <mergeCell ref="F8:H8"/>
    <mergeCell ref="E41:E42"/>
    <mergeCell ref="B41:B42"/>
    <mergeCell ref="J50:J51"/>
    <mergeCell ref="A7:H7"/>
    <mergeCell ref="E8:E9"/>
    <mergeCell ref="A50:A51"/>
    <mergeCell ref="A8:A9"/>
    <mergeCell ref="A49:J49"/>
    <mergeCell ref="A41:A42"/>
    <mergeCell ref="F50:H50"/>
    <mergeCell ref="F41:H41"/>
    <mergeCell ref="D50:D51"/>
    <mergeCell ref="E50:E51"/>
    <mergeCell ref="A52:A56"/>
    <mergeCell ref="B52:C52"/>
    <mergeCell ref="D41:D42"/>
    <mergeCell ref="C8:C9"/>
    <mergeCell ref="B50:C51"/>
    <mergeCell ref="F1:J1"/>
    <mergeCell ref="A2:J2"/>
    <mergeCell ref="A3:J3"/>
    <mergeCell ref="A6:J6"/>
    <mergeCell ref="A5:J5"/>
    <mergeCell ref="C41:C42"/>
    <mergeCell ref="D8:D9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2" manualBreakCount="2">
    <brk id="47" max="9" man="1"/>
    <brk id="7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J258"/>
  <sheetViews>
    <sheetView view="pageBreakPreview" zoomScale="75" workbookViewId="0">
      <selection activeCell="F54" sqref="F54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2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>
        <v>85</v>
      </c>
      <c r="D10" s="189">
        <v>85</v>
      </c>
      <c r="E10" s="189">
        <v>85</v>
      </c>
      <c r="F10" s="189">
        <v>85</v>
      </c>
      <c r="G10" s="189">
        <v>85</v>
      </c>
      <c r="H10" s="189">
        <v>85</v>
      </c>
      <c r="I10" s="191"/>
      <c r="J10" s="191"/>
    </row>
    <row r="11" spans="1:10" ht="33" customHeight="1">
      <c r="A11" s="192" t="s">
        <v>212</v>
      </c>
      <c r="B11" s="193" t="s">
        <v>109</v>
      </c>
      <c r="C11" s="194">
        <v>70</v>
      </c>
      <c r="D11" s="194">
        <v>90</v>
      </c>
      <c r="E11" s="194">
        <v>90</v>
      </c>
      <c r="F11" s="194">
        <v>92</v>
      </c>
      <c r="G11" s="194">
        <v>92</v>
      </c>
      <c r="H11" s="195">
        <v>92</v>
      </c>
      <c r="I11" s="191"/>
      <c r="J11" s="191"/>
    </row>
    <row r="12" spans="1:10" ht="36.75" customHeight="1">
      <c r="A12" s="192" t="s">
        <v>185</v>
      </c>
      <c r="B12" s="193" t="s">
        <v>186</v>
      </c>
      <c r="C12" s="196">
        <v>7987.9</v>
      </c>
      <c r="D12" s="196">
        <v>6817.9</v>
      </c>
      <c r="E12" s="196">
        <v>9500</v>
      </c>
      <c r="F12" s="196">
        <v>9500</v>
      </c>
      <c r="G12" s="196">
        <v>10500</v>
      </c>
      <c r="H12" s="197">
        <v>10500</v>
      </c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>
        <v>8085</v>
      </c>
      <c r="D14" s="194">
        <v>7406</v>
      </c>
      <c r="E14" s="194">
        <v>8900</v>
      </c>
      <c r="F14" s="194">
        <v>9194</v>
      </c>
      <c r="G14" s="194">
        <v>9461</v>
      </c>
      <c r="H14" s="195">
        <v>9745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>
        <v>495</v>
      </c>
      <c r="D16" s="194">
        <v>381</v>
      </c>
      <c r="E16" s="194">
        <v>350</v>
      </c>
      <c r="F16" s="194">
        <v>359</v>
      </c>
      <c r="G16" s="194">
        <v>371</v>
      </c>
      <c r="H16" s="195">
        <v>382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>
        <v>12680</v>
      </c>
      <c r="D17" s="194">
        <v>12570</v>
      </c>
      <c r="E17" s="194">
        <v>11800</v>
      </c>
      <c r="F17" s="194">
        <v>11500</v>
      </c>
      <c r="G17" s="194">
        <v>11500</v>
      </c>
      <c r="H17" s="195">
        <v>11500</v>
      </c>
      <c r="I17" s="191"/>
      <c r="J17" s="191"/>
    </row>
    <row r="18" spans="1:10" ht="34.5" customHeight="1">
      <c r="A18" s="192" t="s">
        <v>192</v>
      </c>
      <c r="B18" s="193" t="s">
        <v>110</v>
      </c>
      <c r="C18" s="194">
        <v>1.5</v>
      </c>
      <c r="D18" s="194">
        <v>1.7</v>
      </c>
      <c r="E18" s="194">
        <v>1.3</v>
      </c>
      <c r="F18" s="194">
        <v>1.2</v>
      </c>
      <c r="G18" s="194">
        <v>1.2</v>
      </c>
      <c r="H18" s="195">
        <v>1</v>
      </c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>
        <v>2.2000000000000002</v>
      </c>
      <c r="D20" s="194">
        <v>2.2000000000000002</v>
      </c>
      <c r="E20" s="194">
        <v>2.2000000000000002</v>
      </c>
      <c r="F20" s="194">
        <v>2.2000000000000002</v>
      </c>
      <c r="G20" s="194">
        <v>2.2000000000000002</v>
      </c>
      <c r="H20" s="194">
        <v>2.2000000000000002</v>
      </c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>
        <v>1.6</v>
      </c>
      <c r="D22" s="194">
        <v>1.6</v>
      </c>
      <c r="E22" s="194">
        <v>1.6</v>
      </c>
      <c r="F22" s="194">
        <v>1.6</v>
      </c>
      <c r="G22" s="194">
        <v>1.6</v>
      </c>
      <c r="H22" s="194">
        <v>1.6</v>
      </c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>
        <v>771.8</v>
      </c>
      <c r="D25" s="194">
        <v>12847.5</v>
      </c>
      <c r="E25" s="194">
        <v>12800</v>
      </c>
      <c r="F25" s="194">
        <v>12800</v>
      </c>
      <c r="G25" s="194">
        <v>12800</v>
      </c>
      <c r="H25" s="194">
        <v>12800</v>
      </c>
      <c r="I25" s="191"/>
      <c r="J25" s="191"/>
    </row>
    <row r="26" spans="1:10" ht="31.5">
      <c r="A26" s="199" t="s">
        <v>200</v>
      </c>
      <c r="B26" s="193" t="s">
        <v>186</v>
      </c>
      <c r="C26" s="194">
        <v>771.8</v>
      </c>
      <c r="D26" s="194">
        <v>12847.5</v>
      </c>
      <c r="E26" s="194">
        <v>12800</v>
      </c>
      <c r="F26" s="194">
        <v>12800</v>
      </c>
      <c r="G26" s="194">
        <v>12800</v>
      </c>
      <c r="H26" s="194">
        <v>12800</v>
      </c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>
        <v>29.6</v>
      </c>
      <c r="D30" s="194">
        <v>0</v>
      </c>
      <c r="E30" s="194">
        <v>0</v>
      </c>
      <c r="F30" s="194">
        <v>0</v>
      </c>
      <c r="G30" s="194">
        <v>0</v>
      </c>
      <c r="H30" s="195">
        <v>0</v>
      </c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/>
      <c r="F32" s="194"/>
      <c r="G32" s="194"/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>
        <v>29.6</v>
      </c>
      <c r="D33" s="194">
        <v>0</v>
      </c>
      <c r="E33" s="194">
        <v>0</v>
      </c>
      <c r="F33" s="194">
        <v>0</v>
      </c>
      <c r="G33" s="194">
        <v>0</v>
      </c>
      <c r="H33" s="195">
        <v>0</v>
      </c>
      <c r="I33" s="191"/>
      <c r="J33" s="191"/>
    </row>
    <row r="34" spans="1:10" ht="31.5">
      <c r="A34" s="199" t="s">
        <v>204</v>
      </c>
      <c r="B34" s="193" t="s">
        <v>186</v>
      </c>
      <c r="C34" s="194"/>
      <c r="D34" s="194"/>
      <c r="E34" s="194"/>
      <c r="F34" s="194"/>
      <c r="G34" s="194"/>
      <c r="H34" s="195"/>
      <c r="I34" s="191"/>
      <c r="J34" s="191"/>
    </row>
    <row r="35" spans="1:10" ht="32.25" customHeight="1">
      <c r="A35" s="192" t="s">
        <v>205</v>
      </c>
      <c r="B35" s="193" t="s">
        <v>206</v>
      </c>
      <c r="C35" s="196">
        <v>7</v>
      </c>
      <c r="D35" s="196">
        <v>7</v>
      </c>
      <c r="E35" s="196">
        <v>5</v>
      </c>
      <c r="F35" s="196">
        <v>5</v>
      </c>
      <c r="G35" s="196">
        <v>5</v>
      </c>
      <c r="H35" s="197">
        <v>5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/>
      <c r="D36" s="196"/>
      <c r="E36" s="196"/>
      <c r="F36" s="196"/>
      <c r="G36" s="196"/>
      <c r="H36" s="197"/>
      <c r="I36" s="191"/>
      <c r="J36" s="191"/>
    </row>
    <row r="37" spans="1:10" ht="34.5" customHeight="1">
      <c r="A37" s="192" t="s">
        <v>126</v>
      </c>
      <c r="B37" s="193" t="s">
        <v>186</v>
      </c>
      <c r="C37" s="196">
        <v>1280</v>
      </c>
      <c r="D37" s="196">
        <v>1431</v>
      </c>
      <c r="E37" s="196">
        <v>1300</v>
      </c>
      <c r="F37" s="196">
        <v>1367</v>
      </c>
      <c r="G37" s="196">
        <v>1440</v>
      </c>
      <c r="H37" s="197">
        <v>1533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/>
      <c r="F38" s="202"/>
      <c r="G38" s="202"/>
      <c r="H38" s="203"/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 t="s">
        <v>3</v>
      </c>
      <c r="B44" s="220" t="s">
        <v>133</v>
      </c>
      <c r="C44" s="221">
        <v>12</v>
      </c>
      <c r="D44" s="221">
        <v>10</v>
      </c>
      <c r="E44" s="221">
        <v>10</v>
      </c>
      <c r="F44" s="221">
        <v>10</v>
      </c>
      <c r="G44" s="221">
        <v>10</v>
      </c>
      <c r="H44" s="221">
        <v>10</v>
      </c>
      <c r="I44" s="191"/>
      <c r="J44" s="191"/>
    </row>
    <row r="45" spans="1:10" ht="15.75">
      <c r="A45" s="219" t="s">
        <v>4</v>
      </c>
      <c r="B45" s="220" t="s">
        <v>133</v>
      </c>
      <c r="C45" s="221">
        <v>12</v>
      </c>
      <c r="D45" s="221">
        <v>10.8</v>
      </c>
      <c r="E45" s="221">
        <v>10</v>
      </c>
      <c r="F45" s="221">
        <v>10</v>
      </c>
      <c r="G45" s="221">
        <v>10</v>
      </c>
      <c r="H45" s="222">
        <v>10</v>
      </c>
      <c r="I45" s="191"/>
      <c r="J45" s="191"/>
    </row>
    <row r="46" spans="1:10" ht="15.75">
      <c r="A46" s="219" t="s">
        <v>5</v>
      </c>
      <c r="B46" s="220" t="s">
        <v>133</v>
      </c>
      <c r="C46" s="221">
        <v>5.6</v>
      </c>
      <c r="D46" s="221">
        <v>3</v>
      </c>
      <c r="E46" s="221">
        <v>3</v>
      </c>
      <c r="F46" s="221">
        <v>3</v>
      </c>
      <c r="G46" s="221">
        <v>3</v>
      </c>
      <c r="H46" s="221">
        <v>3</v>
      </c>
      <c r="I46" s="191"/>
      <c r="J46" s="191"/>
    </row>
    <row r="47" spans="1:10" s="46" customFormat="1" ht="22.5" customHeight="1">
      <c r="A47" s="223"/>
      <c r="B47" s="223"/>
      <c r="C47" s="206"/>
      <c r="D47" s="206"/>
      <c r="E47" s="206"/>
      <c r="F47" s="206"/>
      <c r="G47" s="206"/>
      <c r="H47" s="206"/>
      <c r="I47" s="206"/>
      <c r="J47" s="206"/>
    </row>
    <row r="48" spans="1:10" s="46" customFormat="1" ht="22.5" customHeight="1" thickBot="1">
      <c r="A48" s="475" t="s">
        <v>91</v>
      </c>
      <c r="B48" s="475"/>
      <c r="C48" s="475"/>
      <c r="D48" s="475"/>
      <c r="E48" s="475"/>
      <c r="F48" s="475"/>
      <c r="G48" s="475"/>
      <c r="H48" s="475"/>
      <c r="I48" s="475"/>
      <c r="J48" s="475"/>
    </row>
    <row r="49" spans="1:10" s="46" customFormat="1" ht="63.75" customHeight="1">
      <c r="A49" s="471" t="s">
        <v>254</v>
      </c>
      <c r="B49" s="464" t="s">
        <v>222</v>
      </c>
      <c r="C49" s="465"/>
      <c r="D49" s="457" t="s">
        <v>223</v>
      </c>
      <c r="E49" s="457" t="s">
        <v>224</v>
      </c>
      <c r="F49" s="478" t="s">
        <v>227</v>
      </c>
      <c r="G49" s="479"/>
      <c r="H49" s="480"/>
      <c r="I49" s="457" t="s">
        <v>228</v>
      </c>
      <c r="J49" s="468" t="s">
        <v>214</v>
      </c>
    </row>
    <row r="50" spans="1:10" s="46" customFormat="1" ht="36.75" customHeight="1" thickBot="1">
      <c r="A50" s="472"/>
      <c r="B50" s="466"/>
      <c r="C50" s="467"/>
      <c r="D50" s="458"/>
      <c r="E50" s="458"/>
      <c r="F50" s="224" t="s">
        <v>225</v>
      </c>
      <c r="G50" s="224" t="s">
        <v>226</v>
      </c>
      <c r="H50" s="224" t="s">
        <v>215</v>
      </c>
      <c r="I50" s="458"/>
      <c r="J50" s="469"/>
    </row>
    <row r="51" spans="1:10" s="46" customFormat="1" ht="36.75" customHeight="1">
      <c r="A51" s="459" t="s">
        <v>216</v>
      </c>
      <c r="B51" s="462" t="s">
        <v>73</v>
      </c>
      <c r="C51" s="463"/>
      <c r="D51" s="225"/>
      <c r="E51" s="225"/>
      <c r="F51" s="225"/>
      <c r="G51" s="225"/>
      <c r="H51" s="225"/>
      <c r="I51" s="225"/>
      <c r="J51" s="226"/>
    </row>
    <row r="52" spans="1:10" s="46" customFormat="1" ht="36.75" customHeight="1">
      <c r="A52" s="460"/>
      <c r="B52" s="485">
        <v>2018</v>
      </c>
      <c r="C52" s="485">
        <v>2013</v>
      </c>
      <c r="D52" s="227"/>
      <c r="E52" s="227"/>
      <c r="F52" s="227"/>
      <c r="G52" s="227"/>
      <c r="H52" s="227"/>
      <c r="I52" s="227"/>
      <c r="J52" s="228"/>
    </row>
    <row r="53" spans="1:10" s="46" customFormat="1" ht="36.75" customHeight="1">
      <c r="A53" s="460"/>
      <c r="B53" s="485">
        <v>2019</v>
      </c>
      <c r="C53" s="485">
        <v>2013</v>
      </c>
      <c r="D53" s="229"/>
      <c r="E53" s="229"/>
      <c r="F53" s="229"/>
      <c r="G53" s="229"/>
      <c r="H53" s="229"/>
      <c r="I53" s="229"/>
      <c r="J53" s="230"/>
    </row>
    <row r="54" spans="1:10" s="46" customFormat="1" ht="36.75" customHeight="1">
      <c r="A54" s="460"/>
      <c r="B54" s="485">
        <v>2020</v>
      </c>
      <c r="C54" s="485">
        <v>2013</v>
      </c>
      <c r="D54" s="229"/>
      <c r="E54" s="229"/>
      <c r="F54" s="229"/>
      <c r="G54" s="229"/>
      <c r="H54" s="229"/>
      <c r="I54" s="229"/>
      <c r="J54" s="230"/>
    </row>
    <row r="55" spans="1:10" s="46" customFormat="1" ht="36.75" customHeight="1" thickBot="1">
      <c r="A55" s="461"/>
      <c r="B55" s="486">
        <v>2021</v>
      </c>
      <c r="C55" s="486">
        <v>2013</v>
      </c>
      <c r="D55" s="231"/>
      <c r="E55" s="231"/>
      <c r="F55" s="231"/>
      <c r="G55" s="231"/>
      <c r="H55" s="231"/>
      <c r="I55" s="231"/>
      <c r="J55" s="232"/>
    </row>
    <row r="56" spans="1:10" s="46" customFormat="1" ht="22.5" customHeight="1">
      <c r="A56" s="223"/>
      <c r="B56" s="223"/>
      <c r="C56" s="206"/>
      <c r="D56" s="206"/>
      <c r="E56" s="206"/>
      <c r="F56" s="206"/>
      <c r="G56" s="206"/>
      <c r="H56" s="206"/>
      <c r="I56" s="206"/>
      <c r="J56" s="206"/>
    </row>
    <row r="57" spans="1:10" ht="27" customHeight="1">
      <c r="A57" s="208" t="s">
        <v>210</v>
      </c>
      <c r="B57" s="233"/>
      <c r="C57" s="234"/>
      <c r="D57" s="234"/>
      <c r="E57" s="234"/>
      <c r="F57" s="234"/>
      <c r="G57" s="491" t="s">
        <v>6</v>
      </c>
      <c r="H57" s="491"/>
      <c r="I57" s="191"/>
      <c r="J57" s="191"/>
    </row>
    <row r="58" spans="1:10" ht="7.5" customHeight="1">
      <c r="A58" s="235"/>
      <c r="B58" s="235"/>
      <c r="C58" s="191"/>
      <c r="D58" s="191"/>
      <c r="E58" s="191"/>
      <c r="F58" s="191"/>
      <c r="G58" s="191"/>
      <c r="H58" s="191"/>
      <c r="I58" s="191"/>
      <c r="J58" s="191"/>
    </row>
    <row r="59" spans="1:10">
      <c r="A59" s="235"/>
      <c r="B59" s="235"/>
      <c r="C59" s="191"/>
      <c r="D59" s="191"/>
      <c r="E59" s="191"/>
      <c r="F59" s="191"/>
      <c r="G59" s="191"/>
      <c r="H59" s="191"/>
      <c r="I59" s="191"/>
      <c r="J59" s="191"/>
    </row>
    <row r="60" spans="1:10">
      <c r="A60" s="235"/>
      <c r="B60" s="235"/>
      <c r="C60" s="191"/>
      <c r="D60" s="191"/>
      <c r="E60" s="191"/>
      <c r="F60" s="191"/>
      <c r="G60" s="191"/>
      <c r="H60" s="191"/>
      <c r="I60" s="191"/>
      <c r="J60" s="191"/>
    </row>
    <row r="61" spans="1:10">
      <c r="A61" s="235"/>
      <c r="B61" s="235"/>
      <c r="C61" s="191"/>
      <c r="D61" s="191"/>
      <c r="E61" s="191"/>
      <c r="F61" s="191"/>
      <c r="G61" s="191"/>
      <c r="H61" s="191"/>
      <c r="I61" s="191"/>
      <c r="J61" s="191"/>
    </row>
    <row r="62" spans="1:10">
      <c r="A62" s="43"/>
      <c r="B62" s="43"/>
    </row>
    <row r="63" spans="1:10">
      <c r="A63" s="43"/>
      <c r="B63" s="43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  <row r="252" spans="1:2">
      <c r="A252" s="43"/>
      <c r="B252" s="43"/>
    </row>
    <row r="253" spans="1:2">
      <c r="A253" s="43"/>
      <c r="B253" s="43"/>
    </row>
    <row r="254" spans="1:2">
      <c r="A254" s="43"/>
      <c r="B254" s="43"/>
    </row>
    <row r="255" spans="1:2">
      <c r="A255" s="43"/>
      <c r="B255" s="43"/>
    </row>
    <row r="256" spans="1:2">
      <c r="A256" s="43"/>
      <c r="B256" s="43"/>
    </row>
    <row r="257" spans="1:2">
      <c r="A257" s="43"/>
      <c r="B257" s="43"/>
    </row>
    <row r="258" spans="1:2">
      <c r="A258" s="43"/>
      <c r="B258" s="43"/>
    </row>
  </sheetData>
  <sheetProtection selectLockedCells="1"/>
  <mergeCells count="33">
    <mergeCell ref="A7:H7"/>
    <mergeCell ref="E8:E9"/>
    <mergeCell ref="D8:D9"/>
    <mergeCell ref="F1:J1"/>
    <mergeCell ref="A2:J2"/>
    <mergeCell ref="A3:J3"/>
    <mergeCell ref="A6:J6"/>
    <mergeCell ref="A5:J5"/>
    <mergeCell ref="F8:H8"/>
    <mergeCell ref="E41:E42"/>
    <mergeCell ref="C41:C42"/>
    <mergeCell ref="F41:H41"/>
    <mergeCell ref="G57:H57"/>
    <mergeCell ref="A49:A50"/>
    <mergeCell ref="D49:D50"/>
    <mergeCell ref="E49:E50"/>
    <mergeCell ref="F49:H49"/>
    <mergeCell ref="B54:C54"/>
    <mergeCell ref="B55:C55"/>
    <mergeCell ref="A41:A42"/>
    <mergeCell ref="D41:D42"/>
    <mergeCell ref="B8:B9"/>
    <mergeCell ref="A8:A9"/>
    <mergeCell ref="B41:B42"/>
    <mergeCell ref="C8:C9"/>
    <mergeCell ref="I49:I50"/>
    <mergeCell ref="J49:J50"/>
    <mergeCell ref="B49:C50"/>
    <mergeCell ref="A51:A55"/>
    <mergeCell ref="B51:C51"/>
    <mergeCell ref="A48:J48"/>
    <mergeCell ref="B53:C53"/>
    <mergeCell ref="B52:C52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2" manualBreakCount="2">
    <brk id="46" max="9" man="1"/>
    <brk id="6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J251"/>
  <sheetViews>
    <sheetView view="pageBreakPreview" zoomScale="75" workbookViewId="0">
      <selection activeCell="L77" sqref="L77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7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>
        <v>100</v>
      </c>
      <c r="D10" s="189">
        <v>100</v>
      </c>
      <c r="E10" s="189">
        <v>100</v>
      </c>
      <c r="F10" s="189">
        <v>100</v>
      </c>
      <c r="G10" s="189">
        <v>100</v>
      </c>
      <c r="H10" s="190">
        <v>100</v>
      </c>
      <c r="I10" s="191"/>
      <c r="J10" s="191"/>
    </row>
    <row r="11" spans="1:10" ht="33" customHeight="1">
      <c r="A11" s="192" t="s">
        <v>212</v>
      </c>
      <c r="B11" s="193" t="s">
        <v>109</v>
      </c>
      <c r="C11" s="194">
        <v>79</v>
      </c>
      <c r="D11" s="194">
        <v>82</v>
      </c>
      <c r="E11" s="194">
        <v>85</v>
      </c>
      <c r="F11" s="194">
        <v>88</v>
      </c>
      <c r="G11" s="194">
        <v>91</v>
      </c>
      <c r="H11" s="195">
        <v>94</v>
      </c>
      <c r="I11" s="191"/>
      <c r="J11" s="191"/>
    </row>
    <row r="12" spans="1:10" ht="36.75" customHeight="1">
      <c r="A12" s="192" t="s">
        <v>185</v>
      </c>
      <c r="B12" s="193" t="s">
        <v>186</v>
      </c>
      <c r="C12" s="196">
        <v>127.8</v>
      </c>
      <c r="D12" s="196">
        <v>105.6</v>
      </c>
      <c r="E12" s="196">
        <v>83.4</v>
      </c>
      <c r="F12" s="196">
        <v>61.2</v>
      </c>
      <c r="G12" s="196">
        <v>43.2</v>
      </c>
      <c r="H12" s="197">
        <v>25.2</v>
      </c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>
        <v>20615</v>
      </c>
      <c r="D14" s="194">
        <v>14712</v>
      </c>
      <c r="E14" s="194">
        <v>16114</v>
      </c>
      <c r="F14" s="194">
        <v>17148</v>
      </c>
      <c r="G14" s="194">
        <v>17646</v>
      </c>
      <c r="H14" s="195">
        <v>17663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>
        <v>305.3</v>
      </c>
      <c r="D16" s="194">
        <v>43.6</v>
      </c>
      <c r="E16" s="194">
        <v>302</v>
      </c>
      <c r="F16" s="194">
        <v>216.1</v>
      </c>
      <c r="G16" s="194">
        <v>229</v>
      </c>
      <c r="H16" s="195">
        <v>234.2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>
        <v>20371.3</v>
      </c>
      <c r="D17" s="194">
        <v>14122.5</v>
      </c>
      <c r="E17" s="194">
        <v>15730.8</v>
      </c>
      <c r="F17" s="194">
        <v>16741.5</v>
      </c>
      <c r="G17" s="194">
        <v>15531.6</v>
      </c>
      <c r="H17" s="195">
        <v>15334.6</v>
      </c>
      <c r="I17" s="191"/>
      <c r="J17" s="191"/>
    </row>
    <row r="18" spans="1:10" ht="34.5" customHeight="1">
      <c r="A18" s="192" t="s">
        <v>192</v>
      </c>
      <c r="B18" s="193" t="s">
        <v>110</v>
      </c>
      <c r="C18" s="194">
        <v>0.99</v>
      </c>
      <c r="D18" s="194">
        <v>0.96</v>
      </c>
      <c r="E18" s="194">
        <v>0.97</v>
      </c>
      <c r="F18" s="194">
        <v>0.98</v>
      </c>
      <c r="G18" s="194">
        <v>0.91</v>
      </c>
      <c r="H18" s="195">
        <v>0.93</v>
      </c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>
        <v>2.9</v>
      </c>
      <c r="D20" s="194">
        <v>3.8</v>
      </c>
      <c r="E20" s="194">
        <v>4.7</v>
      </c>
      <c r="F20" s="194">
        <v>3.8</v>
      </c>
      <c r="G20" s="194">
        <v>4.0999999999999996</v>
      </c>
      <c r="H20" s="195">
        <v>4.2</v>
      </c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/>
      <c r="D22" s="194"/>
      <c r="E22" s="194"/>
      <c r="F22" s="194"/>
      <c r="G22" s="194"/>
      <c r="H22" s="195"/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>
        <v>1318.1</v>
      </c>
      <c r="D25" s="194">
        <v>904.01</v>
      </c>
      <c r="E25" s="194">
        <v>905.4</v>
      </c>
      <c r="F25" s="194">
        <v>904.7</v>
      </c>
      <c r="G25" s="194">
        <v>905.05</v>
      </c>
      <c r="H25" s="195">
        <v>904.8</v>
      </c>
      <c r="I25" s="191"/>
      <c r="J25" s="191"/>
    </row>
    <row r="26" spans="1:10" ht="31.5">
      <c r="A26" s="199" t="s">
        <v>200</v>
      </c>
      <c r="B26" s="193" t="s">
        <v>186</v>
      </c>
      <c r="C26" s="194">
        <v>1246.7</v>
      </c>
      <c r="D26" s="194">
        <v>826.9</v>
      </c>
      <c r="E26" s="194">
        <v>824.2</v>
      </c>
      <c r="F26" s="194">
        <v>823.8</v>
      </c>
      <c r="G26" s="194">
        <v>823.8</v>
      </c>
      <c r="H26" s="195">
        <v>824.4</v>
      </c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>
        <v>97.9</v>
      </c>
      <c r="D30" s="194">
        <v>72</v>
      </c>
      <c r="E30" s="194"/>
      <c r="F30" s="194"/>
      <c r="G30" s="194"/>
      <c r="H30" s="195"/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/>
      <c r="F32" s="194"/>
      <c r="G32" s="194"/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/>
      <c r="D33" s="194"/>
      <c r="E33" s="194"/>
      <c r="F33" s="194"/>
      <c r="G33" s="194"/>
      <c r="H33" s="195"/>
      <c r="I33" s="191"/>
      <c r="J33" s="191"/>
    </row>
    <row r="34" spans="1:10" ht="31.5">
      <c r="A34" s="199" t="s">
        <v>204</v>
      </c>
      <c r="B34" s="193" t="s">
        <v>186</v>
      </c>
      <c r="C34" s="194">
        <v>97.9</v>
      </c>
      <c r="D34" s="194">
        <v>72</v>
      </c>
      <c r="E34" s="194"/>
      <c r="F34" s="194"/>
      <c r="G34" s="194"/>
      <c r="H34" s="195"/>
      <c r="I34" s="191"/>
      <c r="J34" s="191"/>
    </row>
    <row r="35" spans="1:10" ht="32.25" customHeight="1">
      <c r="A35" s="192" t="s">
        <v>205</v>
      </c>
      <c r="B35" s="193" t="s">
        <v>206</v>
      </c>
      <c r="C35" s="196">
        <v>9</v>
      </c>
      <c r="D35" s="196">
        <v>9</v>
      </c>
      <c r="E35" s="196">
        <v>5</v>
      </c>
      <c r="F35" s="196">
        <v>5</v>
      </c>
      <c r="G35" s="196">
        <v>5</v>
      </c>
      <c r="H35" s="197">
        <v>5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/>
      <c r="D36" s="196"/>
      <c r="E36" s="196"/>
      <c r="F36" s="196"/>
      <c r="G36" s="196"/>
      <c r="H36" s="197"/>
      <c r="I36" s="191"/>
      <c r="J36" s="191"/>
    </row>
    <row r="37" spans="1:10" ht="34.5" customHeight="1">
      <c r="A37" s="192" t="s">
        <v>126</v>
      </c>
      <c r="B37" s="193" t="s">
        <v>186</v>
      </c>
      <c r="C37" s="196">
        <v>3295</v>
      </c>
      <c r="D37" s="196">
        <v>2358</v>
      </c>
      <c r="E37" s="196">
        <v>2148</v>
      </c>
      <c r="F37" s="196">
        <v>1788</v>
      </c>
      <c r="G37" s="196">
        <v>1966</v>
      </c>
      <c r="H37" s="197">
        <v>2163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/>
      <c r="F38" s="202"/>
      <c r="G38" s="202"/>
      <c r="H38" s="203"/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/>
      <c r="B44" s="220"/>
      <c r="C44" s="221"/>
      <c r="D44" s="221"/>
      <c r="E44" s="221"/>
      <c r="F44" s="221"/>
      <c r="G44" s="221"/>
      <c r="H44" s="222"/>
      <c r="I44" s="191"/>
      <c r="J44" s="191"/>
    </row>
    <row r="45" spans="1:10" ht="15.75">
      <c r="A45" s="219"/>
      <c r="B45" s="220"/>
      <c r="C45" s="221"/>
      <c r="D45" s="221"/>
      <c r="E45" s="221"/>
      <c r="F45" s="221"/>
      <c r="G45" s="221"/>
      <c r="H45" s="222"/>
      <c r="I45" s="191"/>
      <c r="J45" s="191"/>
    </row>
    <row r="46" spans="1:10" ht="15.75">
      <c r="A46" s="219"/>
      <c r="B46" s="220"/>
      <c r="C46" s="221"/>
      <c r="D46" s="221"/>
      <c r="E46" s="221"/>
      <c r="F46" s="221"/>
      <c r="G46" s="221"/>
      <c r="H46" s="222"/>
      <c r="I46" s="191"/>
      <c r="J46" s="191"/>
    </row>
    <row r="47" spans="1:10" ht="15.75">
      <c r="A47" s="219"/>
      <c r="B47" s="220"/>
      <c r="C47" s="221"/>
      <c r="D47" s="221"/>
      <c r="E47" s="221"/>
      <c r="F47" s="221"/>
      <c r="G47" s="221"/>
      <c r="H47" s="222"/>
      <c r="I47" s="191"/>
      <c r="J47" s="191"/>
    </row>
    <row r="48" spans="1:10" s="46" customFormat="1" ht="22.5" customHeight="1">
      <c r="A48" s="223"/>
      <c r="B48" s="223"/>
      <c r="C48" s="206"/>
      <c r="D48" s="206"/>
      <c r="E48" s="206"/>
      <c r="F48" s="206"/>
      <c r="G48" s="206"/>
      <c r="H48" s="206"/>
      <c r="I48" s="206"/>
      <c r="J48" s="206"/>
    </row>
    <row r="49" spans="1:10" s="46" customFormat="1" ht="22.5" customHeight="1">
      <c r="A49" s="223"/>
      <c r="B49" s="223"/>
      <c r="C49" s="206"/>
      <c r="D49" s="206"/>
      <c r="E49" s="206"/>
      <c r="F49" s="206"/>
      <c r="G49" s="206"/>
      <c r="H49" s="206"/>
      <c r="I49" s="206"/>
      <c r="J49" s="206"/>
    </row>
    <row r="50" spans="1:10" ht="27" customHeight="1">
      <c r="A50" s="208" t="s">
        <v>210</v>
      </c>
      <c r="B50" s="233"/>
      <c r="C50" s="234"/>
      <c r="D50" s="234"/>
      <c r="E50" s="234"/>
      <c r="F50" s="492" t="s">
        <v>8</v>
      </c>
      <c r="G50" s="492"/>
      <c r="H50" s="492"/>
      <c r="I50" s="191"/>
      <c r="J50" s="191"/>
    </row>
    <row r="51" spans="1:10" ht="7.5" customHeight="1">
      <c r="A51" s="235"/>
      <c r="B51" s="235"/>
      <c r="C51" s="191"/>
      <c r="D51" s="191"/>
      <c r="E51" s="191"/>
      <c r="F51" s="191"/>
      <c r="G51" s="191"/>
      <c r="H51" s="191"/>
      <c r="I51" s="191"/>
      <c r="J51" s="191"/>
    </row>
    <row r="52" spans="1:10">
      <c r="A52" s="235"/>
      <c r="B52" s="235"/>
      <c r="C52" s="191"/>
      <c r="D52" s="191"/>
      <c r="E52" s="191"/>
      <c r="F52" s="191"/>
      <c r="G52" s="191"/>
      <c r="H52" s="191"/>
      <c r="I52" s="191"/>
      <c r="J52" s="191"/>
    </row>
    <row r="53" spans="1:10">
      <c r="A53" s="235"/>
      <c r="B53" s="235"/>
      <c r="C53" s="191"/>
      <c r="D53" s="191"/>
      <c r="E53" s="191"/>
      <c r="F53" s="191"/>
      <c r="G53" s="191"/>
      <c r="H53" s="191"/>
      <c r="I53" s="191"/>
      <c r="J53" s="191"/>
    </row>
    <row r="54" spans="1:10">
      <c r="A54" s="235"/>
      <c r="B54" s="235"/>
      <c r="C54" s="191"/>
      <c r="D54" s="191"/>
      <c r="E54" s="191"/>
      <c r="F54" s="191"/>
      <c r="G54" s="191"/>
      <c r="H54" s="191"/>
      <c r="I54" s="191"/>
      <c r="J54" s="191"/>
    </row>
    <row r="55" spans="1:10">
      <c r="A55" s="43"/>
      <c r="B55" s="43"/>
    </row>
    <row r="56" spans="1:10">
      <c r="A56" s="43"/>
      <c r="B56" s="43"/>
    </row>
    <row r="57" spans="1:10">
      <c r="A57" s="43"/>
      <c r="B57" s="43"/>
    </row>
    <row r="58" spans="1:10">
      <c r="A58" s="43"/>
      <c r="B58" s="43"/>
    </row>
    <row r="59" spans="1:10">
      <c r="A59" s="43"/>
      <c r="B59" s="43"/>
    </row>
    <row r="60" spans="1:10">
      <c r="A60" s="43"/>
      <c r="B60" s="43"/>
    </row>
    <row r="61" spans="1:10">
      <c r="A61" s="43"/>
      <c r="B61" s="43"/>
    </row>
    <row r="62" spans="1:10">
      <c r="A62" s="43"/>
      <c r="B62" s="43"/>
    </row>
    <row r="63" spans="1:10">
      <c r="A63" s="43"/>
      <c r="B63" s="43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</sheetData>
  <sheetProtection selectLockedCells="1"/>
  <mergeCells count="19">
    <mergeCell ref="F1:J1"/>
    <mergeCell ref="A2:J2"/>
    <mergeCell ref="A3:J3"/>
    <mergeCell ref="A6:J6"/>
    <mergeCell ref="A5:J5"/>
    <mergeCell ref="A7:H7"/>
    <mergeCell ref="F50:H50"/>
    <mergeCell ref="A8:A9"/>
    <mergeCell ref="A41:A42"/>
    <mergeCell ref="D41:D42"/>
    <mergeCell ref="C41:C42"/>
    <mergeCell ref="F41:H41"/>
    <mergeCell ref="B8:B9"/>
    <mergeCell ref="D8:D9"/>
    <mergeCell ref="C8:C9"/>
    <mergeCell ref="F8:H8"/>
    <mergeCell ref="E8:E9"/>
    <mergeCell ref="E41:E42"/>
    <mergeCell ref="B41:B42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J259"/>
  <sheetViews>
    <sheetView view="pageBreakPreview" zoomScale="75" workbookViewId="0">
      <selection activeCell="F58" sqref="F58:H58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9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/>
      <c r="D10" s="189"/>
      <c r="E10" s="189"/>
      <c r="F10" s="189"/>
      <c r="G10" s="189"/>
      <c r="H10" s="190"/>
      <c r="I10" s="191"/>
      <c r="J10" s="191"/>
    </row>
    <row r="11" spans="1:10" ht="33" customHeight="1">
      <c r="A11" s="192" t="s">
        <v>212</v>
      </c>
      <c r="B11" s="193" t="s">
        <v>109</v>
      </c>
      <c r="C11" s="194"/>
      <c r="D11" s="194"/>
      <c r="E11" s="194"/>
      <c r="F11" s="194"/>
      <c r="G11" s="194"/>
      <c r="H11" s="195"/>
      <c r="I11" s="191"/>
      <c r="J11" s="191"/>
    </row>
    <row r="12" spans="1:10" ht="36.75" customHeight="1">
      <c r="A12" s="192" t="s">
        <v>185</v>
      </c>
      <c r="B12" s="193" t="s">
        <v>186</v>
      </c>
      <c r="C12" s="196"/>
      <c r="D12" s="196"/>
      <c r="E12" s="196"/>
      <c r="F12" s="196"/>
      <c r="G12" s="196"/>
      <c r="H12" s="197"/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/>
      <c r="D14" s="194"/>
      <c r="E14" s="194">
        <v>5132</v>
      </c>
      <c r="F14" s="194">
        <v>5337</v>
      </c>
      <c r="G14" s="194">
        <v>5717</v>
      </c>
      <c r="H14" s="195">
        <v>5946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/>
      <c r="D16" s="194"/>
      <c r="E16" s="194">
        <v>-800</v>
      </c>
      <c r="F16" s="194">
        <v>-700</v>
      </c>
      <c r="G16" s="194">
        <v>-500</v>
      </c>
      <c r="H16" s="195">
        <v>0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/>
      <c r="D17" s="194"/>
      <c r="E17" s="194"/>
      <c r="F17" s="194"/>
      <c r="G17" s="194"/>
      <c r="H17" s="195"/>
      <c r="I17" s="191"/>
      <c r="J17" s="191"/>
    </row>
    <row r="18" spans="1:10" ht="34.5" customHeight="1">
      <c r="A18" s="192" t="s">
        <v>192</v>
      </c>
      <c r="B18" s="193" t="s">
        <v>110</v>
      </c>
      <c r="C18" s="194"/>
      <c r="D18" s="194"/>
      <c r="E18" s="194"/>
      <c r="F18" s="194"/>
      <c r="G18" s="194"/>
      <c r="H18" s="195"/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/>
      <c r="D20" s="194"/>
      <c r="E20" s="194"/>
      <c r="F20" s="194"/>
      <c r="G20" s="194"/>
      <c r="H20" s="195"/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/>
      <c r="D22" s="194"/>
      <c r="E22" s="194"/>
      <c r="F22" s="194"/>
      <c r="G22" s="194"/>
      <c r="H22" s="195"/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/>
      <c r="D25" s="194"/>
      <c r="E25" s="194">
        <v>1764.1</v>
      </c>
      <c r="F25" s="194">
        <v>1800</v>
      </c>
      <c r="G25" s="194">
        <v>1950</v>
      </c>
      <c r="H25" s="195"/>
      <c r="I25" s="191"/>
      <c r="J25" s="191"/>
    </row>
    <row r="26" spans="1:10" ht="31.5">
      <c r="A26" s="199" t="s">
        <v>200</v>
      </c>
      <c r="B26" s="193" t="s">
        <v>186</v>
      </c>
      <c r="C26" s="194"/>
      <c r="D26" s="194"/>
      <c r="E26" s="194">
        <v>286.60000000000002</v>
      </c>
      <c r="F26" s="194">
        <v>1800</v>
      </c>
      <c r="G26" s="194">
        <v>1950</v>
      </c>
      <c r="H26" s="195"/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/>
      <c r="D30" s="194"/>
      <c r="E30" s="194">
        <v>1780.9</v>
      </c>
      <c r="F30" s="194">
        <v>500</v>
      </c>
      <c r="G30" s="194">
        <v>800</v>
      </c>
      <c r="H30" s="195"/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>
        <v>1780.9</v>
      </c>
      <c r="F32" s="194">
        <v>500</v>
      </c>
      <c r="G32" s="194">
        <v>800</v>
      </c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/>
      <c r="D33" s="194"/>
      <c r="E33" s="194"/>
      <c r="F33" s="194"/>
      <c r="G33" s="194"/>
      <c r="H33" s="195"/>
      <c r="I33" s="191"/>
      <c r="J33" s="191"/>
    </row>
    <row r="34" spans="1:10" ht="31.5">
      <c r="A34" s="199" t="s">
        <v>204</v>
      </c>
      <c r="B34" s="193" t="s">
        <v>186</v>
      </c>
      <c r="C34" s="194"/>
      <c r="D34" s="194"/>
      <c r="E34" s="194"/>
      <c r="F34" s="194"/>
      <c r="G34" s="194"/>
      <c r="H34" s="195"/>
      <c r="I34" s="191"/>
      <c r="J34" s="191"/>
    </row>
    <row r="35" spans="1:10" ht="32.25" customHeight="1">
      <c r="A35" s="192" t="s">
        <v>205</v>
      </c>
      <c r="B35" s="193" t="s">
        <v>206</v>
      </c>
      <c r="C35" s="196"/>
      <c r="D35" s="196"/>
      <c r="E35" s="196">
        <v>32</v>
      </c>
      <c r="F35" s="196">
        <v>34</v>
      </c>
      <c r="G35" s="196">
        <v>36</v>
      </c>
      <c r="H35" s="197">
        <v>36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/>
      <c r="D36" s="196"/>
      <c r="E36" s="196"/>
      <c r="F36" s="196"/>
      <c r="G36" s="196"/>
      <c r="H36" s="197"/>
      <c r="I36" s="191"/>
      <c r="J36" s="191"/>
    </row>
    <row r="37" spans="1:10" ht="34.5" customHeight="1">
      <c r="A37" s="192" t="s">
        <v>126</v>
      </c>
      <c r="B37" s="193" t="s">
        <v>186</v>
      </c>
      <c r="C37" s="196"/>
      <c r="D37" s="196"/>
      <c r="E37" s="196">
        <v>8105</v>
      </c>
      <c r="F37" s="196">
        <v>9588</v>
      </c>
      <c r="G37" s="196">
        <v>10195</v>
      </c>
      <c r="H37" s="197">
        <v>10848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>
        <v>603.29999999999995</v>
      </c>
      <c r="F38" s="202">
        <v>400</v>
      </c>
      <c r="G38" s="202">
        <v>300</v>
      </c>
      <c r="H38" s="203">
        <v>0</v>
      </c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/>
      <c r="B44" s="220"/>
      <c r="C44" s="221"/>
      <c r="D44" s="221"/>
      <c r="E44" s="221"/>
      <c r="F44" s="221"/>
      <c r="G44" s="221"/>
      <c r="H44" s="222"/>
      <c r="I44" s="191"/>
      <c r="J44" s="191"/>
    </row>
    <row r="45" spans="1:10" ht="15.75">
      <c r="A45" s="219"/>
      <c r="B45" s="220"/>
      <c r="C45" s="221"/>
      <c r="D45" s="221"/>
      <c r="E45" s="221"/>
      <c r="F45" s="221"/>
      <c r="G45" s="221"/>
      <c r="H45" s="222"/>
      <c r="I45" s="191"/>
      <c r="J45" s="191"/>
    </row>
    <row r="46" spans="1:10" ht="15.75">
      <c r="A46" s="219"/>
      <c r="B46" s="220"/>
      <c r="C46" s="221"/>
      <c r="D46" s="221"/>
      <c r="E46" s="221"/>
      <c r="F46" s="221"/>
      <c r="G46" s="221"/>
      <c r="H46" s="222"/>
      <c r="I46" s="191"/>
      <c r="J46" s="191"/>
    </row>
    <row r="47" spans="1:10" ht="15.75">
      <c r="A47" s="219"/>
      <c r="B47" s="220"/>
      <c r="C47" s="221"/>
      <c r="D47" s="221"/>
      <c r="E47" s="221"/>
      <c r="F47" s="221"/>
      <c r="G47" s="221"/>
      <c r="H47" s="222"/>
      <c r="I47" s="191"/>
      <c r="J47" s="191"/>
    </row>
    <row r="48" spans="1:10" s="46" customFormat="1" ht="22.5" customHeight="1">
      <c r="A48" s="223"/>
      <c r="B48" s="223"/>
      <c r="C48" s="206"/>
      <c r="D48" s="206"/>
      <c r="E48" s="206"/>
      <c r="F48" s="206"/>
      <c r="G48" s="206"/>
      <c r="H48" s="206"/>
      <c r="I48" s="206"/>
      <c r="J48" s="206"/>
    </row>
    <row r="49" spans="1:10" s="46" customFormat="1" ht="22.5" customHeight="1" thickBot="1">
      <c r="A49" s="475" t="s">
        <v>91</v>
      </c>
      <c r="B49" s="475"/>
      <c r="C49" s="475"/>
      <c r="D49" s="475"/>
      <c r="E49" s="475"/>
      <c r="F49" s="475"/>
      <c r="G49" s="475"/>
      <c r="H49" s="475"/>
      <c r="I49" s="475"/>
      <c r="J49" s="475"/>
    </row>
    <row r="50" spans="1:10" s="46" customFormat="1" ht="63.75" customHeight="1">
      <c r="A50" s="471" t="s">
        <v>254</v>
      </c>
      <c r="B50" s="464" t="s">
        <v>222</v>
      </c>
      <c r="C50" s="465"/>
      <c r="D50" s="457" t="s">
        <v>223</v>
      </c>
      <c r="E50" s="457" t="s">
        <v>224</v>
      </c>
      <c r="F50" s="478" t="s">
        <v>227</v>
      </c>
      <c r="G50" s="479"/>
      <c r="H50" s="480"/>
      <c r="I50" s="457" t="s">
        <v>228</v>
      </c>
      <c r="J50" s="468" t="s">
        <v>214</v>
      </c>
    </row>
    <row r="51" spans="1:10" s="46" customFormat="1" ht="36.75" customHeight="1" thickBot="1">
      <c r="A51" s="472"/>
      <c r="B51" s="466"/>
      <c r="C51" s="467"/>
      <c r="D51" s="458"/>
      <c r="E51" s="458"/>
      <c r="F51" s="224" t="s">
        <v>225</v>
      </c>
      <c r="G51" s="224" t="s">
        <v>226</v>
      </c>
      <c r="H51" s="224" t="s">
        <v>215</v>
      </c>
      <c r="I51" s="458"/>
      <c r="J51" s="469"/>
    </row>
    <row r="52" spans="1:10" s="46" customFormat="1" ht="36.75" customHeight="1">
      <c r="A52" s="459" t="s">
        <v>216</v>
      </c>
      <c r="B52" s="462" t="s">
        <v>73</v>
      </c>
      <c r="C52" s="463"/>
      <c r="D52" s="225"/>
      <c r="E52" s="225"/>
      <c r="F52" s="225"/>
      <c r="G52" s="225"/>
      <c r="H52" s="225"/>
      <c r="I52" s="225"/>
      <c r="J52" s="226"/>
    </row>
    <row r="53" spans="1:10" s="46" customFormat="1" ht="36.75" customHeight="1">
      <c r="A53" s="460"/>
      <c r="B53" s="485">
        <v>2018</v>
      </c>
      <c r="C53" s="485">
        <v>2013</v>
      </c>
      <c r="D53" s="227"/>
      <c r="E53" s="227"/>
      <c r="F53" s="227"/>
      <c r="G53" s="227"/>
      <c r="H53" s="227"/>
      <c r="I53" s="227"/>
      <c r="J53" s="228"/>
    </row>
    <row r="54" spans="1:10" s="46" customFormat="1" ht="36.75" customHeight="1">
      <c r="A54" s="460"/>
      <c r="B54" s="485">
        <v>2019</v>
      </c>
      <c r="C54" s="485">
        <v>2013</v>
      </c>
      <c r="D54" s="229"/>
      <c r="E54" s="229"/>
      <c r="F54" s="229"/>
      <c r="G54" s="229"/>
      <c r="H54" s="229"/>
      <c r="I54" s="229"/>
      <c r="J54" s="230"/>
    </row>
    <row r="55" spans="1:10" s="46" customFormat="1" ht="36.75" customHeight="1">
      <c r="A55" s="460"/>
      <c r="B55" s="485">
        <v>2020</v>
      </c>
      <c r="C55" s="485">
        <v>2013</v>
      </c>
      <c r="D55" s="229"/>
      <c r="E55" s="229"/>
      <c r="F55" s="229"/>
      <c r="G55" s="229"/>
      <c r="H55" s="229"/>
      <c r="I55" s="229"/>
      <c r="J55" s="230"/>
    </row>
    <row r="56" spans="1:10" s="46" customFormat="1" ht="36.75" customHeight="1" thickBot="1">
      <c r="A56" s="461"/>
      <c r="B56" s="486">
        <v>2021</v>
      </c>
      <c r="C56" s="486">
        <v>2013</v>
      </c>
      <c r="D56" s="231"/>
      <c r="E56" s="231"/>
      <c r="F56" s="231"/>
      <c r="G56" s="231"/>
      <c r="H56" s="231"/>
      <c r="I56" s="231"/>
      <c r="J56" s="232"/>
    </row>
    <row r="57" spans="1:10" s="46" customFormat="1" ht="22.5" customHeight="1">
      <c r="A57" s="223"/>
      <c r="B57" s="223"/>
      <c r="C57" s="206"/>
      <c r="D57" s="206"/>
      <c r="E57" s="206"/>
      <c r="F57" s="206"/>
      <c r="G57" s="206"/>
      <c r="H57" s="206"/>
      <c r="I57" s="206"/>
      <c r="J57" s="206"/>
    </row>
    <row r="58" spans="1:10" ht="27" customHeight="1">
      <c r="A58" s="208" t="s">
        <v>210</v>
      </c>
      <c r="B58" s="233"/>
      <c r="C58" s="234"/>
      <c r="D58" s="234"/>
      <c r="E58" s="234"/>
      <c r="F58" s="492" t="s">
        <v>10</v>
      </c>
      <c r="G58" s="492"/>
      <c r="H58" s="492"/>
      <c r="I58" s="191"/>
      <c r="J58" s="191"/>
    </row>
    <row r="59" spans="1:10" ht="7.5" customHeight="1">
      <c r="A59" s="235"/>
      <c r="B59" s="235"/>
      <c r="C59" s="191"/>
      <c r="D59" s="191"/>
      <c r="E59" s="191"/>
      <c r="F59" s="191"/>
      <c r="G59" s="191"/>
      <c r="H59" s="191"/>
      <c r="I59" s="191"/>
      <c r="J59" s="191"/>
    </row>
    <row r="60" spans="1:10">
      <c r="A60" s="235"/>
      <c r="B60" s="235"/>
      <c r="C60" s="191"/>
      <c r="D60" s="191"/>
      <c r="E60" s="191"/>
      <c r="F60" s="191"/>
      <c r="G60" s="191"/>
      <c r="H60" s="191"/>
      <c r="I60" s="191"/>
      <c r="J60" s="191"/>
    </row>
    <row r="61" spans="1:10">
      <c r="A61" s="235"/>
      <c r="B61" s="235"/>
      <c r="C61" s="191"/>
      <c r="D61" s="191"/>
      <c r="E61" s="191"/>
      <c r="F61" s="191"/>
      <c r="G61" s="191"/>
      <c r="H61" s="191"/>
      <c r="I61" s="191"/>
      <c r="J61" s="191"/>
    </row>
    <row r="62" spans="1:10">
      <c r="A62" s="235"/>
      <c r="B62" s="235"/>
      <c r="C62" s="191"/>
      <c r="D62" s="191"/>
      <c r="E62" s="191"/>
      <c r="F62" s="191"/>
      <c r="G62" s="191"/>
      <c r="H62" s="191"/>
      <c r="I62" s="191"/>
      <c r="J62" s="191"/>
    </row>
    <row r="63" spans="1:10">
      <c r="A63" s="43"/>
      <c r="B63" s="43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  <row r="252" spans="1:2">
      <c r="A252" s="43"/>
      <c r="B252" s="43"/>
    </row>
    <row r="253" spans="1:2">
      <c r="A253" s="43"/>
      <c r="B253" s="43"/>
    </row>
    <row r="254" spans="1:2">
      <c r="A254" s="43"/>
      <c r="B254" s="43"/>
    </row>
    <row r="255" spans="1:2">
      <c r="A255" s="43"/>
      <c r="B255" s="43"/>
    </row>
    <row r="256" spans="1:2">
      <c r="A256" s="43"/>
      <c r="B256" s="43"/>
    </row>
    <row r="257" spans="1:2">
      <c r="A257" s="43"/>
      <c r="B257" s="43"/>
    </row>
    <row r="258" spans="1:2">
      <c r="A258" s="43"/>
      <c r="B258" s="43"/>
    </row>
    <row r="259" spans="1:2">
      <c r="A259" s="43"/>
      <c r="B259" s="43"/>
    </row>
  </sheetData>
  <sheetProtection selectLockedCells="1"/>
  <mergeCells count="33">
    <mergeCell ref="A7:H7"/>
    <mergeCell ref="E8:E9"/>
    <mergeCell ref="D8:D9"/>
    <mergeCell ref="F1:J1"/>
    <mergeCell ref="A2:J2"/>
    <mergeCell ref="A3:J3"/>
    <mergeCell ref="A6:J6"/>
    <mergeCell ref="A5:J5"/>
    <mergeCell ref="F8:H8"/>
    <mergeCell ref="E41:E42"/>
    <mergeCell ref="C41:C42"/>
    <mergeCell ref="F41:H41"/>
    <mergeCell ref="F58:H58"/>
    <mergeCell ref="A50:A51"/>
    <mergeCell ref="D50:D51"/>
    <mergeCell ref="E50:E51"/>
    <mergeCell ref="F50:H50"/>
    <mergeCell ref="B55:C55"/>
    <mergeCell ref="B56:C56"/>
    <mergeCell ref="A41:A42"/>
    <mergeCell ref="D41:D42"/>
    <mergeCell ref="B8:B9"/>
    <mergeCell ref="A8:A9"/>
    <mergeCell ref="B41:B42"/>
    <mergeCell ref="C8:C9"/>
    <mergeCell ref="I50:I51"/>
    <mergeCell ref="J50:J51"/>
    <mergeCell ref="B50:C51"/>
    <mergeCell ref="A52:A56"/>
    <mergeCell ref="B52:C52"/>
    <mergeCell ref="A49:J49"/>
    <mergeCell ref="B54:C54"/>
    <mergeCell ref="B53:C53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2" manualBreakCount="2">
    <brk id="47" max="9" man="1"/>
    <brk id="70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4">
    <tabColor indexed="50"/>
    <pageSetUpPr fitToPage="1"/>
  </sheetPr>
  <dimension ref="A1:J260"/>
  <sheetViews>
    <sheetView view="pageBreakPreview" zoomScale="75" workbookViewId="0">
      <selection activeCell="G55" sqref="G55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11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/>
      <c r="D10" s="189"/>
      <c r="E10" s="189"/>
      <c r="F10" s="189"/>
      <c r="G10" s="189"/>
      <c r="H10" s="190"/>
      <c r="I10" s="191"/>
      <c r="J10" s="191"/>
    </row>
    <row r="11" spans="1:10" ht="33" customHeight="1">
      <c r="A11" s="192" t="s">
        <v>212</v>
      </c>
      <c r="B11" s="193" t="s">
        <v>109</v>
      </c>
      <c r="C11" s="194"/>
      <c r="D11" s="194"/>
      <c r="E11" s="194"/>
      <c r="F11" s="194"/>
      <c r="G11" s="194"/>
      <c r="H11" s="195"/>
      <c r="I11" s="191"/>
      <c r="J11" s="191"/>
    </row>
    <row r="12" spans="1:10" ht="36.75" customHeight="1">
      <c r="A12" s="192" t="s">
        <v>185</v>
      </c>
      <c r="B12" s="193" t="s">
        <v>186</v>
      </c>
      <c r="C12" s="196"/>
      <c r="D12" s="196"/>
      <c r="E12" s="196"/>
      <c r="F12" s="196"/>
      <c r="G12" s="196"/>
      <c r="H12" s="197"/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>
        <v>85600</v>
      </c>
      <c r="D14" s="194">
        <v>43015</v>
      </c>
      <c r="E14" s="194">
        <v>41600</v>
      </c>
      <c r="F14" s="194">
        <v>43680</v>
      </c>
      <c r="G14" s="194">
        <v>45689</v>
      </c>
      <c r="H14" s="195">
        <v>47654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>
        <v>0</v>
      </c>
      <c r="D16" s="194">
        <v>9</v>
      </c>
      <c r="E16" s="194">
        <v>135</v>
      </c>
      <c r="F16" s="194">
        <v>142</v>
      </c>
      <c r="G16" s="194">
        <v>148</v>
      </c>
      <c r="H16" s="195">
        <v>154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/>
      <c r="D17" s="194"/>
      <c r="E17" s="194"/>
      <c r="F17" s="194"/>
      <c r="G17" s="194"/>
      <c r="H17" s="195"/>
      <c r="I17" s="191"/>
      <c r="J17" s="191"/>
    </row>
    <row r="18" spans="1:10" ht="34.5" customHeight="1">
      <c r="A18" s="192" t="s">
        <v>192</v>
      </c>
      <c r="B18" s="193" t="s">
        <v>110</v>
      </c>
      <c r="C18" s="194"/>
      <c r="D18" s="194"/>
      <c r="E18" s="194"/>
      <c r="F18" s="194"/>
      <c r="G18" s="194"/>
      <c r="H18" s="195"/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/>
      <c r="D20" s="194"/>
      <c r="E20" s="194"/>
      <c r="F20" s="194"/>
      <c r="G20" s="194"/>
      <c r="H20" s="195"/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/>
      <c r="D22" s="194"/>
      <c r="E22" s="194"/>
      <c r="F22" s="194"/>
      <c r="G22" s="194"/>
      <c r="H22" s="195"/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>
        <v>5650</v>
      </c>
      <c r="D25" s="194">
        <v>5800</v>
      </c>
      <c r="E25" s="194"/>
      <c r="F25" s="194"/>
      <c r="G25" s="194"/>
      <c r="H25" s="195"/>
      <c r="I25" s="191"/>
      <c r="J25" s="191"/>
    </row>
    <row r="26" spans="1:10" ht="31.5">
      <c r="A26" s="199" t="s">
        <v>200</v>
      </c>
      <c r="B26" s="193" t="s">
        <v>186</v>
      </c>
      <c r="C26" s="194">
        <v>5650</v>
      </c>
      <c r="D26" s="194">
        <v>5800</v>
      </c>
      <c r="E26" s="194"/>
      <c r="F26" s="194"/>
      <c r="G26" s="194"/>
      <c r="H26" s="195"/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/>
      <c r="D30" s="194"/>
      <c r="E30" s="194"/>
      <c r="F30" s="194"/>
      <c r="G30" s="194"/>
      <c r="H30" s="195"/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/>
      <c r="F32" s="194"/>
      <c r="G32" s="194"/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/>
      <c r="D33" s="194"/>
      <c r="E33" s="194"/>
      <c r="F33" s="194"/>
      <c r="G33" s="194"/>
      <c r="H33" s="195"/>
      <c r="I33" s="191"/>
      <c r="J33" s="191"/>
    </row>
    <row r="34" spans="1:10" ht="31.5">
      <c r="A34" s="199" t="s">
        <v>204</v>
      </c>
      <c r="B34" s="193" t="s">
        <v>186</v>
      </c>
      <c r="C34" s="194"/>
      <c r="D34" s="194"/>
      <c r="E34" s="194"/>
      <c r="F34" s="194"/>
      <c r="G34" s="194"/>
      <c r="H34" s="195"/>
      <c r="I34" s="191"/>
      <c r="J34" s="191"/>
    </row>
    <row r="35" spans="1:10" ht="32.25" customHeight="1">
      <c r="A35" s="192" t="s">
        <v>205</v>
      </c>
      <c r="B35" s="193" t="s">
        <v>206</v>
      </c>
      <c r="C35" s="196">
        <v>15</v>
      </c>
      <c r="D35" s="196">
        <v>13</v>
      </c>
      <c r="E35" s="196">
        <v>16</v>
      </c>
      <c r="F35" s="196">
        <v>16</v>
      </c>
      <c r="G35" s="196">
        <v>16</v>
      </c>
      <c r="H35" s="197">
        <v>16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/>
      <c r="D36" s="196"/>
      <c r="E36" s="196"/>
      <c r="F36" s="196"/>
      <c r="G36" s="196"/>
      <c r="H36" s="197"/>
      <c r="I36" s="191"/>
      <c r="J36" s="191"/>
    </row>
    <row r="37" spans="1:10" ht="34.5" customHeight="1">
      <c r="A37" s="192" t="s">
        <v>126</v>
      </c>
      <c r="B37" s="193" t="s">
        <v>186</v>
      </c>
      <c r="C37" s="196">
        <v>2212</v>
      </c>
      <c r="D37" s="196">
        <v>1487</v>
      </c>
      <c r="E37" s="196">
        <v>1894</v>
      </c>
      <c r="F37" s="196">
        <v>1991</v>
      </c>
      <c r="G37" s="196">
        <v>2083</v>
      </c>
      <c r="H37" s="197">
        <v>2172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/>
      <c r="F38" s="202"/>
      <c r="G38" s="202"/>
      <c r="H38" s="203"/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/>
      <c r="B44" s="220"/>
      <c r="C44" s="221"/>
      <c r="D44" s="221"/>
      <c r="E44" s="221"/>
      <c r="F44" s="221"/>
      <c r="G44" s="221"/>
      <c r="H44" s="222"/>
      <c r="I44" s="191"/>
      <c r="J44" s="191"/>
    </row>
    <row r="45" spans="1:10" ht="15.75">
      <c r="A45" s="219"/>
      <c r="B45" s="220"/>
      <c r="C45" s="221"/>
      <c r="D45" s="221"/>
      <c r="E45" s="221"/>
      <c r="F45" s="221"/>
      <c r="G45" s="221"/>
      <c r="H45" s="222"/>
      <c r="I45" s="191"/>
      <c r="J45" s="191"/>
    </row>
    <row r="46" spans="1:10" ht="15.75">
      <c r="A46" s="219"/>
      <c r="B46" s="220"/>
      <c r="C46" s="221"/>
      <c r="D46" s="221"/>
      <c r="E46" s="221"/>
      <c r="F46" s="221"/>
      <c r="G46" s="221"/>
      <c r="H46" s="222"/>
      <c r="I46" s="191"/>
      <c r="J46" s="191"/>
    </row>
    <row r="47" spans="1:10" ht="15.75">
      <c r="A47" s="219"/>
      <c r="B47" s="220"/>
      <c r="C47" s="221"/>
      <c r="D47" s="221"/>
      <c r="E47" s="221"/>
      <c r="F47" s="221"/>
      <c r="G47" s="221"/>
      <c r="H47" s="222"/>
      <c r="I47" s="191"/>
      <c r="J47" s="191"/>
    </row>
    <row r="48" spans="1:10" s="46" customFormat="1" ht="22.5" customHeight="1">
      <c r="A48" s="223"/>
      <c r="B48" s="223"/>
      <c r="C48" s="206"/>
      <c r="D48" s="206"/>
      <c r="E48" s="206"/>
      <c r="F48" s="206"/>
      <c r="G48" s="206"/>
      <c r="H48" s="206"/>
      <c r="I48" s="206"/>
      <c r="J48" s="206"/>
    </row>
    <row r="49" spans="1:10" s="46" customFormat="1" ht="22.5" customHeight="1" thickBot="1">
      <c r="A49" s="475" t="s">
        <v>91</v>
      </c>
      <c r="B49" s="475"/>
      <c r="C49" s="475"/>
      <c r="D49" s="475"/>
      <c r="E49" s="475"/>
      <c r="F49" s="475"/>
      <c r="G49" s="475"/>
      <c r="H49" s="475"/>
      <c r="I49" s="475"/>
      <c r="J49" s="475"/>
    </row>
    <row r="50" spans="1:10" s="46" customFormat="1" ht="63.75" customHeight="1">
      <c r="A50" s="471" t="s">
        <v>254</v>
      </c>
      <c r="B50" s="464" t="s">
        <v>222</v>
      </c>
      <c r="C50" s="465"/>
      <c r="D50" s="457" t="s">
        <v>223</v>
      </c>
      <c r="E50" s="457" t="s">
        <v>224</v>
      </c>
      <c r="F50" s="478" t="s">
        <v>227</v>
      </c>
      <c r="G50" s="479"/>
      <c r="H50" s="480"/>
      <c r="I50" s="457" t="s">
        <v>228</v>
      </c>
      <c r="J50" s="468" t="s">
        <v>214</v>
      </c>
    </row>
    <row r="51" spans="1:10" s="46" customFormat="1" ht="36.75" customHeight="1" thickBot="1">
      <c r="A51" s="472"/>
      <c r="B51" s="466"/>
      <c r="C51" s="467"/>
      <c r="D51" s="458"/>
      <c r="E51" s="458"/>
      <c r="F51" s="224" t="s">
        <v>225</v>
      </c>
      <c r="G51" s="224" t="s">
        <v>226</v>
      </c>
      <c r="H51" s="224" t="s">
        <v>215</v>
      </c>
      <c r="I51" s="458"/>
      <c r="J51" s="469"/>
    </row>
    <row r="52" spans="1:10" s="46" customFormat="1" ht="36.75" customHeight="1">
      <c r="A52" s="459" t="s">
        <v>216</v>
      </c>
      <c r="B52" s="462" t="s">
        <v>73</v>
      </c>
      <c r="C52" s="463"/>
      <c r="D52" s="225"/>
      <c r="E52" s="225"/>
      <c r="F52" s="225"/>
      <c r="G52" s="225"/>
      <c r="H52" s="225"/>
      <c r="I52" s="225"/>
      <c r="J52" s="226"/>
    </row>
    <row r="53" spans="1:10" s="46" customFormat="1" ht="36.75" customHeight="1">
      <c r="A53" s="460"/>
      <c r="B53" s="485">
        <v>2018</v>
      </c>
      <c r="C53" s="485">
        <v>2013</v>
      </c>
      <c r="D53" s="227"/>
      <c r="E53" s="227"/>
      <c r="F53" s="227"/>
      <c r="G53" s="227"/>
      <c r="H53" s="227"/>
      <c r="I53" s="227"/>
      <c r="J53" s="228"/>
    </row>
    <row r="54" spans="1:10" s="46" customFormat="1" ht="36.75" customHeight="1">
      <c r="A54" s="460"/>
      <c r="B54" s="485">
        <v>2019</v>
      </c>
      <c r="C54" s="485">
        <v>2013</v>
      </c>
      <c r="D54" s="229"/>
      <c r="E54" s="229"/>
      <c r="F54" s="229"/>
      <c r="G54" s="229"/>
      <c r="H54" s="229"/>
      <c r="I54" s="229"/>
      <c r="J54" s="230"/>
    </row>
    <row r="55" spans="1:10" s="46" customFormat="1" ht="36.75" customHeight="1">
      <c r="A55" s="460"/>
      <c r="B55" s="485">
        <v>2020</v>
      </c>
      <c r="C55" s="485">
        <v>2013</v>
      </c>
      <c r="D55" s="229"/>
      <c r="E55" s="229"/>
      <c r="F55" s="229"/>
      <c r="G55" s="229"/>
      <c r="H55" s="229"/>
      <c r="I55" s="229"/>
      <c r="J55" s="230"/>
    </row>
    <row r="56" spans="1:10" s="46" customFormat="1" ht="36.75" customHeight="1" thickBot="1">
      <c r="A56" s="461"/>
      <c r="B56" s="486">
        <v>2021</v>
      </c>
      <c r="C56" s="486">
        <v>2013</v>
      </c>
      <c r="D56" s="231"/>
      <c r="E56" s="231"/>
      <c r="F56" s="231"/>
      <c r="G56" s="231"/>
      <c r="H56" s="231"/>
      <c r="I56" s="231"/>
      <c r="J56" s="232"/>
    </row>
    <row r="57" spans="1:10" s="46" customFormat="1" ht="22.5" customHeight="1">
      <c r="A57" s="223"/>
      <c r="B57" s="223"/>
      <c r="C57" s="206"/>
      <c r="D57" s="206"/>
      <c r="E57" s="206"/>
      <c r="F57" s="206"/>
      <c r="G57" s="206"/>
      <c r="H57" s="206"/>
      <c r="I57" s="206"/>
      <c r="J57" s="206"/>
    </row>
    <row r="58" spans="1:10" s="46" customFormat="1" ht="22.5" customHeight="1">
      <c r="A58" s="223"/>
      <c r="B58" s="223"/>
      <c r="C58" s="206"/>
      <c r="D58" s="206"/>
      <c r="E58" s="206"/>
      <c r="F58" s="206"/>
      <c r="G58" s="206"/>
      <c r="H58" s="206"/>
      <c r="I58" s="206"/>
      <c r="J58" s="206"/>
    </row>
    <row r="59" spans="1:10" ht="27" customHeight="1">
      <c r="A59" s="208" t="s">
        <v>210</v>
      </c>
      <c r="B59" s="233"/>
      <c r="C59" s="234"/>
      <c r="D59" s="234"/>
      <c r="E59" s="234"/>
      <c r="F59" s="492" t="s">
        <v>12</v>
      </c>
      <c r="G59" s="492"/>
      <c r="H59" s="492"/>
      <c r="I59" s="191"/>
      <c r="J59" s="191"/>
    </row>
    <row r="60" spans="1:10" ht="7.5" customHeight="1">
      <c r="A60" s="235"/>
      <c r="B60" s="235"/>
      <c r="C60" s="191"/>
      <c r="D60" s="191"/>
      <c r="E60" s="191"/>
      <c r="F60" s="191"/>
      <c r="G60" s="191"/>
      <c r="H60" s="191"/>
      <c r="I60" s="191"/>
      <c r="J60" s="191"/>
    </row>
    <row r="61" spans="1:10">
      <c r="A61" s="235"/>
      <c r="B61" s="235"/>
      <c r="C61" s="191"/>
      <c r="D61" s="191"/>
      <c r="E61" s="191"/>
      <c r="F61" s="191"/>
      <c r="G61" s="191"/>
      <c r="H61" s="191"/>
      <c r="I61" s="191"/>
      <c r="J61" s="191"/>
    </row>
    <row r="62" spans="1:10">
      <c r="A62" s="235"/>
      <c r="B62" s="235"/>
      <c r="C62" s="191"/>
      <c r="D62" s="191"/>
      <c r="E62" s="191"/>
      <c r="F62" s="191"/>
      <c r="G62" s="191"/>
      <c r="H62" s="191"/>
      <c r="I62" s="191"/>
      <c r="J62" s="191"/>
    </row>
    <row r="63" spans="1:10">
      <c r="A63" s="235"/>
      <c r="B63" s="235"/>
      <c r="C63" s="191"/>
      <c r="D63" s="191"/>
      <c r="E63" s="191"/>
      <c r="F63" s="191"/>
      <c r="G63" s="191"/>
      <c r="H63" s="191"/>
      <c r="I63" s="191"/>
      <c r="J63" s="191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  <row r="252" spans="1:2">
      <c r="A252" s="43"/>
      <c r="B252" s="43"/>
    </row>
    <row r="253" spans="1:2">
      <c r="A253" s="43"/>
      <c r="B253" s="43"/>
    </row>
    <row r="254" spans="1:2">
      <c r="A254" s="43"/>
      <c r="B254" s="43"/>
    </row>
    <row r="255" spans="1:2">
      <c r="A255" s="43"/>
      <c r="B255" s="43"/>
    </row>
    <row r="256" spans="1:2">
      <c r="A256" s="43"/>
      <c r="B256" s="43"/>
    </row>
    <row r="257" spans="1:2">
      <c r="A257" s="43"/>
      <c r="B257" s="43"/>
    </row>
    <row r="258" spans="1:2">
      <c r="A258" s="43"/>
      <c r="B258" s="43"/>
    </row>
    <row r="259" spans="1:2">
      <c r="A259" s="43"/>
      <c r="B259" s="43"/>
    </row>
    <row r="260" spans="1:2">
      <c r="A260" s="43"/>
      <c r="B260" s="43"/>
    </row>
  </sheetData>
  <sheetProtection selectLockedCells="1"/>
  <mergeCells count="33">
    <mergeCell ref="E8:E9"/>
    <mergeCell ref="A8:A9"/>
    <mergeCell ref="A41:A42"/>
    <mergeCell ref="D41:D42"/>
    <mergeCell ref="B41:B42"/>
    <mergeCell ref="C41:C42"/>
    <mergeCell ref="F1:J1"/>
    <mergeCell ref="A2:J2"/>
    <mergeCell ref="A3:J3"/>
    <mergeCell ref="A6:J6"/>
    <mergeCell ref="A5:J5"/>
    <mergeCell ref="E41:E42"/>
    <mergeCell ref="F8:H8"/>
    <mergeCell ref="D8:D9"/>
    <mergeCell ref="F41:H41"/>
    <mergeCell ref="A7:H7"/>
    <mergeCell ref="C8:C9"/>
    <mergeCell ref="A49:J49"/>
    <mergeCell ref="J50:J51"/>
    <mergeCell ref="B50:C51"/>
    <mergeCell ref="A50:A51"/>
    <mergeCell ref="D50:D51"/>
    <mergeCell ref="E50:E51"/>
    <mergeCell ref="I50:I51"/>
    <mergeCell ref="F50:H50"/>
    <mergeCell ref="B8:B9"/>
    <mergeCell ref="F59:H59"/>
    <mergeCell ref="A52:A56"/>
    <mergeCell ref="B52:C52"/>
    <mergeCell ref="B53:C53"/>
    <mergeCell ref="B56:C56"/>
    <mergeCell ref="B54:C54"/>
    <mergeCell ref="B55:C55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2" manualBreakCount="2">
    <brk id="47" max="9" man="1"/>
    <brk id="7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J258"/>
  <sheetViews>
    <sheetView view="pageBreakPreview" zoomScale="75" workbookViewId="0">
      <selection activeCell="J57" sqref="J57"/>
    </sheetView>
  </sheetViews>
  <sheetFormatPr defaultRowHeight="12.75"/>
  <cols>
    <col min="1" max="1" width="42.7109375" style="44" customWidth="1"/>
    <col min="2" max="2" width="9.28515625" style="44" customWidth="1"/>
    <col min="3" max="5" width="14.7109375" style="41" customWidth="1"/>
    <col min="6" max="6" width="15.7109375" style="41" customWidth="1"/>
    <col min="7" max="7" width="12.28515625" style="41" customWidth="1"/>
    <col min="8" max="8" width="13.42578125" style="41" customWidth="1"/>
    <col min="9" max="9" width="13.5703125" style="41" customWidth="1"/>
    <col min="10" max="10" width="14.7109375" style="41" customWidth="1"/>
    <col min="11" max="16384" width="9.140625" style="41"/>
  </cols>
  <sheetData>
    <row r="1" spans="1:10" ht="15.75">
      <c r="A1" s="39"/>
      <c r="B1" s="39"/>
      <c r="C1" s="40"/>
      <c r="D1" s="40"/>
      <c r="E1" s="40"/>
      <c r="F1" s="449" t="s">
        <v>178</v>
      </c>
      <c r="G1" s="449"/>
      <c r="H1" s="449"/>
      <c r="I1" s="449"/>
      <c r="J1" s="449"/>
    </row>
    <row r="2" spans="1:10" ht="24.75" customHeight="1">
      <c r="A2" s="450" t="s">
        <v>179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4.25" customHeight="1">
      <c r="A3" s="451" t="s">
        <v>180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4.25" customHeight="1">
      <c r="A4" s="42"/>
      <c r="B4" s="42"/>
      <c r="C4" s="42"/>
      <c r="D4" s="42"/>
      <c r="E4" s="42"/>
      <c r="F4" s="42"/>
      <c r="G4" s="42"/>
      <c r="H4" s="42"/>
    </row>
    <row r="5" spans="1:10" ht="22.5" customHeight="1">
      <c r="A5" s="452" t="s">
        <v>13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ht="15.75">
      <c r="A6" s="451" t="s">
        <v>181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3.5" thickBot="1">
      <c r="A7" s="470"/>
      <c r="B7" s="470"/>
      <c r="C7" s="470"/>
      <c r="D7" s="470"/>
      <c r="E7" s="470"/>
      <c r="F7" s="470"/>
      <c r="G7" s="470"/>
      <c r="H7" s="470"/>
    </row>
    <row r="8" spans="1:10" ht="18.75" customHeight="1">
      <c r="A8" s="473" t="s">
        <v>182</v>
      </c>
      <c r="B8" s="455" t="s">
        <v>183</v>
      </c>
      <c r="C8" s="455" t="s">
        <v>69</v>
      </c>
      <c r="D8" s="455" t="s">
        <v>89</v>
      </c>
      <c r="E8" s="455" t="s">
        <v>90</v>
      </c>
      <c r="F8" s="487" t="s">
        <v>184</v>
      </c>
      <c r="G8" s="488"/>
      <c r="H8" s="489"/>
    </row>
    <row r="9" spans="1:10" ht="18.75" customHeight="1" thickBot="1">
      <c r="A9" s="474"/>
      <c r="B9" s="456"/>
      <c r="C9" s="456"/>
      <c r="D9" s="456"/>
      <c r="E9" s="456"/>
      <c r="F9" s="184" t="s">
        <v>283</v>
      </c>
      <c r="G9" s="185" t="s">
        <v>287</v>
      </c>
      <c r="H9" s="186" t="s">
        <v>80</v>
      </c>
    </row>
    <row r="10" spans="1:10" ht="31.5" customHeight="1">
      <c r="A10" s="187" t="s">
        <v>211</v>
      </c>
      <c r="B10" s="188" t="s">
        <v>109</v>
      </c>
      <c r="C10" s="189"/>
      <c r="D10" s="189"/>
      <c r="E10" s="189"/>
      <c r="F10" s="189"/>
      <c r="G10" s="189"/>
      <c r="H10" s="190"/>
      <c r="I10" s="191"/>
      <c r="J10" s="191"/>
    </row>
    <row r="11" spans="1:10" ht="33" customHeight="1">
      <c r="A11" s="192" t="s">
        <v>212</v>
      </c>
      <c r="B11" s="193" t="s">
        <v>109</v>
      </c>
      <c r="C11" s="194"/>
      <c r="D11" s="194"/>
      <c r="E11" s="194"/>
      <c r="F11" s="194"/>
      <c r="G11" s="194"/>
      <c r="H11" s="195"/>
      <c r="I11" s="191"/>
      <c r="J11" s="191"/>
    </row>
    <row r="12" spans="1:10" ht="36.75" customHeight="1">
      <c r="A12" s="192" t="s">
        <v>185</v>
      </c>
      <c r="B12" s="193" t="s">
        <v>186</v>
      </c>
      <c r="C12" s="196">
        <v>7711</v>
      </c>
      <c r="D12" s="196">
        <v>7711</v>
      </c>
      <c r="E12" s="196">
        <v>7312</v>
      </c>
      <c r="F12" s="196">
        <v>7748</v>
      </c>
      <c r="G12" s="196">
        <v>7751</v>
      </c>
      <c r="H12" s="197">
        <v>7751</v>
      </c>
      <c r="I12" s="191"/>
      <c r="J12" s="191"/>
    </row>
    <row r="13" spans="1:10" ht="36" customHeight="1">
      <c r="A13" s="192" t="s">
        <v>187</v>
      </c>
      <c r="B13" s="193" t="s">
        <v>186</v>
      </c>
      <c r="C13" s="196"/>
      <c r="D13" s="196"/>
      <c r="E13" s="196"/>
      <c r="F13" s="196"/>
      <c r="G13" s="196"/>
      <c r="H13" s="197"/>
      <c r="I13" s="191"/>
      <c r="J13" s="191"/>
    </row>
    <row r="14" spans="1:10" ht="41.25" customHeight="1">
      <c r="A14" s="192" t="s">
        <v>188</v>
      </c>
      <c r="B14" s="193" t="s">
        <v>186</v>
      </c>
      <c r="C14" s="194">
        <v>15921</v>
      </c>
      <c r="D14" s="194">
        <v>18588</v>
      </c>
      <c r="E14" s="194">
        <v>19512</v>
      </c>
      <c r="F14" s="194">
        <v>19500</v>
      </c>
      <c r="G14" s="194">
        <v>20085</v>
      </c>
      <c r="H14" s="195">
        <v>20748</v>
      </c>
      <c r="I14" s="191"/>
      <c r="J14" s="191"/>
    </row>
    <row r="15" spans="1:10" ht="35.25" customHeight="1">
      <c r="A15" s="198" t="s">
        <v>189</v>
      </c>
      <c r="B15" s="193" t="s">
        <v>109</v>
      </c>
      <c r="C15" s="194"/>
      <c r="D15" s="194"/>
      <c r="E15" s="194"/>
      <c r="F15" s="194"/>
      <c r="G15" s="194"/>
      <c r="H15" s="195"/>
      <c r="I15" s="191"/>
      <c r="J15" s="191"/>
    </row>
    <row r="16" spans="1:10" ht="36.75" customHeight="1">
      <c r="A16" s="192" t="s">
        <v>190</v>
      </c>
      <c r="B16" s="193" t="s">
        <v>186</v>
      </c>
      <c r="C16" s="194">
        <v>5700</v>
      </c>
      <c r="D16" s="194">
        <v>8519</v>
      </c>
      <c r="E16" s="194">
        <v>5753</v>
      </c>
      <c r="F16" s="194">
        <v>5897</v>
      </c>
      <c r="G16" s="194">
        <v>6245</v>
      </c>
      <c r="H16" s="195">
        <v>6807</v>
      </c>
      <c r="I16" s="191"/>
      <c r="J16" s="191"/>
    </row>
    <row r="17" spans="1:10" ht="43.5" customHeight="1">
      <c r="A17" s="192" t="s">
        <v>191</v>
      </c>
      <c r="B17" s="193" t="s">
        <v>186</v>
      </c>
      <c r="C17" s="194">
        <v>21700</v>
      </c>
      <c r="D17" s="194"/>
      <c r="E17" s="194"/>
      <c r="F17" s="194"/>
      <c r="G17" s="194"/>
      <c r="H17" s="195"/>
      <c r="I17" s="191"/>
      <c r="J17" s="191"/>
    </row>
    <row r="18" spans="1:10" ht="34.5" customHeight="1">
      <c r="A18" s="192" t="s">
        <v>192</v>
      </c>
      <c r="B18" s="193" t="s">
        <v>110</v>
      </c>
      <c r="C18" s="194"/>
      <c r="D18" s="194"/>
      <c r="E18" s="194"/>
      <c r="F18" s="194"/>
      <c r="G18" s="194"/>
      <c r="H18" s="195"/>
      <c r="I18" s="191"/>
      <c r="J18" s="191"/>
    </row>
    <row r="19" spans="1:10" ht="30.75" customHeight="1">
      <c r="A19" s="192" t="s">
        <v>193</v>
      </c>
      <c r="B19" s="193"/>
      <c r="C19" s="194"/>
      <c r="D19" s="194"/>
      <c r="E19" s="194"/>
      <c r="F19" s="194"/>
      <c r="G19" s="194"/>
      <c r="H19" s="195"/>
      <c r="I19" s="191"/>
      <c r="J19" s="191"/>
    </row>
    <row r="20" spans="1:10" ht="15.75">
      <c r="A20" s="198" t="s">
        <v>194</v>
      </c>
      <c r="B20" s="193" t="s">
        <v>109</v>
      </c>
      <c r="C20" s="194"/>
      <c r="D20" s="194"/>
      <c r="E20" s="194"/>
      <c r="F20" s="194"/>
      <c r="G20" s="194"/>
      <c r="H20" s="195"/>
      <c r="I20" s="191"/>
      <c r="J20" s="191"/>
    </row>
    <row r="21" spans="1:10" ht="15.75">
      <c r="A21" s="198" t="s">
        <v>195</v>
      </c>
      <c r="B21" s="193" t="s">
        <v>109</v>
      </c>
      <c r="C21" s="194"/>
      <c r="D21" s="194"/>
      <c r="E21" s="194"/>
      <c r="F21" s="194"/>
      <c r="G21" s="194"/>
      <c r="H21" s="195"/>
      <c r="I21" s="191"/>
      <c r="J21" s="191"/>
    </row>
    <row r="22" spans="1:10" ht="15.75">
      <c r="A22" s="198" t="s">
        <v>196</v>
      </c>
      <c r="B22" s="193" t="s">
        <v>109</v>
      </c>
      <c r="C22" s="194"/>
      <c r="D22" s="194"/>
      <c r="E22" s="194"/>
      <c r="F22" s="194"/>
      <c r="G22" s="194"/>
      <c r="H22" s="195"/>
      <c r="I22" s="191"/>
      <c r="J22" s="191"/>
    </row>
    <row r="23" spans="1:10" ht="15.75">
      <c r="A23" s="198" t="s">
        <v>197</v>
      </c>
      <c r="B23" s="193" t="s">
        <v>109</v>
      </c>
      <c r="C23" s="194"/>
      <c r="D23" s="194"/>
      <c r="E23" s="194"/>
      <c r="F23" s="194"/>
      <c r="G23" s="194"/>
      <c r="H23" s="195"/>
      <c r="I23" s="191"/>
      <c r="J23" s="191"/>
    </row>
    <row r="24" spans="1:10" ht="34.5" customHeight="1">
      <c r="A24" s="192" t="s">
        <v>198</v>
      </c>
      <c r="B24" s="193"/>
      <c r="C24" s="194"/>
      <c r="D24" s="194"/>
      <c r="E24" s="194"/>
      <c r="F24" s="194"/>
      <c r="G24" s="194"/>
      <c r="H24" s="195"/>
      <c r="I24" s="191"/>
      <c r="J24" s="191"/>
    </row>
    <row r="25" spans="1:10" ht="31.5">
      <c r="A25" s="199" t="s">
        <v>199</v>
      </c>
      <c r="B25" s="193" t="s">
        <v>186</v>
      </c>
      <c r="C25" s="194">
        <v>934</v>
      </c>
      <c r="D25" s="194"/>
      <c r="E25" s="194"/>
      <c r="F25" s="194"/>
      <c r="G25" s="194"/>
      <c r="H25" s="195"/>
      <c r="I25" s="191"/>
      <c r="J25" s="191"/>
    </row>
    <row r="26" spans="1:10" ht="31.5">
      <c r="A26" s="199" t="s">
        <v>200</v>
      </c>
      <c r="B26" s="193" t="s">
        <v>186</v>
      </c>
      <c r="C26" s="194">
        <v>920</v>
      </c>
      <c r="D26" s="194"/>
      <c r="E26" s="194"/>
      <c r="F26" s="194"/>
      <c r="G26" s="194"/>
      <c r="H26" s="195"/>
      <c r="I26" s="191"/>
      <c r="J26" s="191"/>
    </row>
    <row r="27" spans="1:10" ht="31.5">
      <c r="A27" s="198" t="s">
        <v>201</v>
      </c>
      <c r="B27" s="193" t="s">
        <v>186</v>
      </c>
      <c r="C27" s="194"/>
      <c r="D27" s="194"/>
      <c r="E27" s="194"/>
      <c r="F27" s="194"/>
      <c r="G27" s="194"/>
      <c r="H27" s="195"/>
      <c r="I27" s="191"/>
      <c r="J27" s="191"/>
    </row>
    <row r="28" spans="1:10" ht="31.5">
      <c r="A28" s="199" t="s">
        <v>199</v>
      </c>
      <c r="B28" s="193" t="s">
        <v>186</v>
      </c>
      <c r="C28" s="194"/>
      <c r="D28" s="194"/>
      <c r="E28" s="194"/>
      <c r="F28" s="194"/>
      <c r="G28" s="194"/>
      <c r="H28" s="195"/>
      <c r="I28" s="191"/>
      <c r="J28" s="191"/>
    </row>
    <row r="29" spans="1:10" ht="31.5">
      <c r="A29" s="199" t="s">
        <v>200</v>
      </c>
      <c r="B29" s="193" t="s">
        <v>186</v>
      </c>
      <c r="C29" s="194"/>
      <c r="D29" s="194"/>
      <c r="E29" s="194"/>
      <c r="F29" s="194"/>
      <c r="G29" s="194"/>
      <c r="H29" s="195"/>
      <c r="I29" s="191"/>
      <c r="J29" s="191"/>
    </row>
    <row r="30" spans="1:10" ht="33" customHeight="1">
      <c r="A30" s="192" t="s">
        <v>202</v>
      </c>
      <c r="B30" s="193" t="s">
        <v>186</v>
      </c>
      <c r="C30" s="194"/>
      <c r="D30" s="194"/>
      <c r="E30" s="194"/>
      <c r="F30" s="194"/>
      <c r="G30" s="194"/>
      <c r="H30" s="195"/>
      <c r="I30" s="191"/>
      <c r="J30" s="191"/>
    </row>
    <row r="31" spans="1:10" ht="15.75">
      <c r="A31" s="198" t="s">
        <v>203</v>
      </c>
      <c r="B31" s="193"/>
      <c r="C31" s="194"/>
      <c r="D31" s="194"/>
      <c r="E31" s="194"/>
      <c r="F31" s="194"/>
      <c r="G31" s="194"/>
      <c r="H31" s="195"/>
      <c r="I31" s="191"/>
      <c r="J31" s="191"/>
    </row>
    <row r="32" spans="1:10" ht="31.5">
      <c r="A32" s="199" t="s">
        <v>95</v>
      </c>
      <c r="B32" s="193" t="s">
        <v>186</v>
      </c>
      <c r="C32" s="194"/>
      <c r="D32" s="194"/>
      <c r="E32" s="194"/>
      <c r="F32" s="194"/>
      <c r="G32" s="194"/>
      <c r="H32" s="195"/>
      <c r="I32" s="191"/>
      <c r="J32" s="191"/>
    </row>
    <row r="33" spans="1:10" ht="31.5">
      <c r="A33" s="199" t="s">
        <v>96</v>
      </c>
      <c r="B33" s="193" t="s">
        <v>186</v>
      </c>
      <c r="C33" s="194"/>
      <c r="D33" s="194"/>
      <c r="E33" s="194"/>
      <c r="F33" s="194"/>
      <c r="G33" s="194"/>
      <c r="H33" s="195"/>
      <c r="I33" s="191"/>
      <c r="J33" s="191"/>
    </row>
    <row r="34" spans="1:10" ht="31.5">
      <c r="A34" s="199" t="s">
        <v>204</v>
      </c>
      <c r="B34" s="193" t="s">
        <v>186</v>
      </c>
      <c r="C34" s="194"/>
      <c r="D34" s="194"/>
      <c r="E34" s="194"/>
      <c r="F34" s="194"/>
      <c r="G34" s="194"/>
      <c r="H34" s="195"/>
      <c r="I34" s="191"/>
      <c r="J34" s="191"/>
    </row>
    <row r="35" spans="1:10" ht="32.25" customHeight="1">
      <c r="A35" s="192" t="s">
        <v>205</v>
      </c>
      <c r="B35" s="193" t="s">
        <v>206</v>
      </c>
      <c r="C35" s="196">
        <v>23</v>
      </c>
      <c r="D35" s="196">
        <v>23</v>
      </c>
      <c r="E35" s="196">
        <v>23</v>
      </c>
      <c r="F35" s="196">
        <v>23</v>
      </c>
      <c r="G35" s="196">
        <v>23</v>
      </c>
      <c r="H35" s="196">
        <v>23</v>
      </c>
      <c r="I35" s="191"/>
      <c r="J35" s="191"/>
    </row>
    <row r="36" spans="1:10" ht="32.25" customHeight="1">
      <c r="A36" s="192" t="s">
        <v>213</v>
      </c>
      <c r="B36" s="193" t="s">
        <v>121</v>
      </c>
      <c r="C36" s="196"/>
      <c r="D36" s="196"/>
      <c r="E36" s="196"/>
      <c r="F36" s="196"/>
      <c r="G36" s="196"/>
      <c r="H36" s="197"/>
      <c r="I36" s="191"/>
      <c r="J36" s="191"/>
    </row>
    <row r="37" spans="1:10" ht="34.5" customHeight="1">
      <c r="A37" s="192" t="s">
        <v>126</v>
      </c>
      <c r="B37" s="193" t="s">
        <v>186</v>
      </c>
      <c r="C37" s="196">
        <v>3565</v>
      </c>
      <c r="D37" s="196">
        <v>3365</v>
      </c>
      <c r="E37" s="196">
        <v>3365</v>
      </c>
      <c r="F37" s="196">
        <v>3537</v>
      </c>
      <c r="G37" s="196">
        <v>3724</v>
      </c>
      <c r="H37" s="196">
        <v>3962</v>
      </c>
      <c r="I37" s="191"/>
      <c r="J37" s="191"/>
    </row>
    <row r="38" spans="1:10" ht="34.5" customHeight="1" thickBot="1">
      <c r="A38" s="200" t="s">
        <v>207</v>
      </c>
      <c r="B38" s="201" t="s">
        <v>186</v>
      </c>
      <c r="C38" s="202"/>
      <c r="D38" s="202"/>
      <c r="E38" s="202"/>
      <c r="F38" s="202"/>
      <c r="G38" s="202"/>
      <c r="H38" s="203"/>
      <c r="I38" s="191"/>
      <c r="J38" s="191"/>
    </row>
    <row r="39" spans="1:10" ht="13.5" customHeight="1">
      <c r="A39" s="204"/>
      <c r="B39" s="205"/>
      <c r="C39" s="206"/>
      <c r="D39" s="206"/>
      <c r="E39" s="206"/>
      <c r="F39" s="206"/>
      <c r="G39" s="206"/>
      <c r="H39" s="206"/>
      <c r="I39" s="206"/>
      <c r="J39" s="206"/>
    </row>
    <row r="40" spans="1:10" ht="19.5" customHeight="1" thickBot="1">
      <c r="A40" s="207"/>
      <c r="B40" s="208"/>
      <c r="C40" s="209"/>
      <c r="D40" s="209"/>
      <c r="E40" s="209"/>
      <c r="F40" s="209"/>
      <c r="G40" s="209"/>
      <c r="H40" s="209"/>
      <c r="I40" s="206"/>
      <c r="J40" s="206"/>
    </row>
    <row r="41" spans="1:10" ht="15.75" customHeight="1">
      <c r="A41" s="476" t="s">
        <v>208</v>
      </c>
      <c r="B41" s="490" t="s">
        <v>183</v>
      </c>
      <c r="C41" s="453" t="s">
        <v>69</v>
      </c>
      <c r="D41" s="453" t="s">
        <v>89</v>
      </c>
      <c r="E41" s="453" t="s">
        <v>90</v>
      </c>
      <c r="F41" s="481" t="s">
        <v>184</v>
      </c>
      <c r="G41" s="479"/>
      <c r="H41" s="482"/>
      <c r="I41" s="210"/>
      <c r="J41" s="211"/>
    </row>
    <row r="42" spans="1:10" ht="15.75" customHeight="1" thickBot="1">
      <c r="A42" s="477"/>
      <c r="B42" s="454"/>
      <c r="C42" s="454"/>
      <c r="D42" s="454"/>
      <c r="E42" s="454"/>
      <c r="F42" s="212" t="s">
        <v>283</v>
      </c>
      <c r="G42" s="213" t="s">
        <v>287</v>
      </c>
      <c r="H42" s="214" t="s">
        <v>80</v>
      </c>
      <c r="I42" s="211"/>
      <c r="J42" s="211"/>
    </row>
    <row r="43" spans="1:10" ht="31.5">
      <c r="A43" s="215"/>
      <c r="B43" s="216" t="s">
        <v>209</v>
      </c>
      <c r="C43" s="217"/>
      <c r="D43" s="217"/>
      <c r="E43" s="217"/>
      <c r="F43" s="217"/>
      <c r="G43" s="217"/>
      <c r="H43" s="218"/>
      <c r="I43" s="191"/>
      <c r="J43" s="191"/>
    </row>
    <row r="44" spans="1:10" ht="15.75">
      <c r="A44" s="219" t="s">
        <v>14</v>
      </c>
      <c r="B44" s="220"/>
      <c r="C44" s="221">
        <v>670</v>
      </c>
      <c r="D44" s="221"/>
      <c r="E44" s="221"/>
      <c r="F44" s="221"/>
      <c r="G44" s="221"/>
      <c r="H44" s="222"/>
      <c r="I44" s="191"/>
      <c r="J44" s="191"/>
    </row>
    <row r="45" spans="1:10" ht="15.75">
      <c r="A45" s="219" t="s">
        <v>5</v>
      </c>
      <c r="B45" s="220"/>
      <c r="C45" s="221">
        <v>612.9</v>
      </c>
      <c r="D45" s="221">
        <v>654.5</v>
      </c>
      <c r="E45" s="221">
        <v>655</v>
      </c>
      <c r="F45" s="221">
        <v>662.8</v>
      </c>
      <c r="G45" s="221">
        <v>669.5</v>
      </c>
      <c r="H45" s="222">
        <v>674</v>
      </c>
      <c r="I45" s="191"/>
      <c r="J45" s="191"/>
    </row>
    <row r="46" spans="1:10" ht="15.75">
      <c r="A46" s="219" t="s">
        <v>15</v>
      </c>
      <c r="B46" s="220"/>
      <c r="C46" s="221">
        <v>28.6</v>
      </c>
      <c r="D46" s="221">
        <v>29.2</v>
      </c>
      <c r="E46" s="221">
        <v>33.200000000000003</v>
      </c>
      <c r="F46" s="221">
        <v>39.4</v>
      </c>
      <c r="G46" s="221">
        <v>41.2</v>
      </c>
      <c r="H46" s="222">
        <v>47.8</v>
      </c>
      <c r="I46" s="191"/>
      <c r="J46" s="191"/>
    </row>
    <row r="47" spans="1:10" s="46" customFormat="1" ht="22.5" customHeight="1">
      <c r="A47" s="223"/>
      <c r="B47" s="223"/>
      <c r="C47" s="206"/>
      <c r="D47" s="206"/>
      <c r="E47" s="206"/>
      <c r="F47" s="206"/>
      <c r="G47" s="206"/>
      <c r="H47" s="206"/>
      <c r="I47" s="206"/>
      <c r="J47" s="206"/>
    </row>
    <row r="48" spans="1:10" s="46" customFormat="1" ht="22.5" customHeight="1" thickBot="1">
      <c r="A48" s="475" t="s">
        <v>91</v>
      </c>
      <c r="B48" s="475"/>
      <c r="C48" s="475"/>
      <c r="D48" s="475"/>
      <c r="E48" s="475"/>
      <c r="F48" s="475"/>
      <c r="G48" s="475"/>
      <c r="H48" s="475"/>
      <c r="I48" s="475"/>
      <c r="J48" s="475"/>
    </row>
    <row r="49" spans="1:10" s="46" customFormat="1" ht="63.75" customHeight="1">
      <c r="A49" s="471" t="s">
        <v>254</v>
      </c>
      <c r="B49" s="464" t="s">
        <v>222</v>
      </c>
      <c r="C49" s="465"/>
      <c r="D49" s="457" t="s">
        <v>223</v>
      </c>
      <c r="E49" s="457" t="s">
        <v>224</v>
      </c>
      <c r="F49" s="478" t="s">
        <v>227</v>
      </c>
      <c r="G49" s="479"/>
      <c r="H49" s="480"/>
      <c r="I49" s="457" t="s">
        <v>228</v>
      </c>
      <c r="J49" s="468" t="s">
        <v>214</v>
      </c>
    </row>
    <row r="50" spans="1:10" s="46" customFormat="1" ht="36.75" customHeight="1" thickBot="1">
      <c r="A50" s="472"/>
      <c r="B50" s="466"/>
      <c r="C50" s="467"/>
      <c r="D50" s="458"/>
      <c r="E50" s="458"/>
      <c r="F50" s="224" t="s">
        <v>225</v>
      </c>
      <c r="G50" s="224" t="s">
        <v>226</v>
      </c>
      <c r="H50" s="224" t="s">
        <v>215</v>
      </c>
      <c r="I50" s="458"/>
      <c r="J50" s="469"/>
    </row>
    <row r="51" spans="1:10" s="46" customFormat="1" ht="36.75" customHeight="1">
      <c r="A51" s="459" t="s">
        <v>216</v>
      </c>
      <c r="B51" s="462" t="s">
        <v>73</v>
      </c>
      <c r="C51" s="463"/>
      <c r="D51" s="225"/>
      <c r="E51" s="225"/>
      <c r="F51" s="225"/>
      <c r="G51" s="225"/>
      <c r="H51" s="225"/>
      <c r="I51" s="225"/>
      <c r="J51" s="226"/>
    </row>
    <row r="52" spans="1:10" s="46" customFormat="1" ht="36.75" customHeight="1">
      <c r="A52" s="460"/>
      <c r="B52" s="485">
        <v>2018</v>
      </c>
      <c r="C52" s="485">
        <v>2013</v>
      </c>
      <c r="D52" s="227"/>
      <c r="E52" s="227"/>
      <c r="F52" s="227"/>
      <c r="G52" s="227"/>
      <c r="H52" s="227"/>
      <c r="I52" s="227"/>
      <c r="J52" s="228"/>
    </row>
    <row r="53" spans="1:10" s="46" customFormat="1" ht="36.75" customHeight="1">
      <c r="A53" s="460"/>
      <c r="B53" s="485">
        <v>2019</v>
      </c>
      <c r="C53" s="485">
        <v>2013</v>
      </c>
      <c r="D53" s="229"/>
      <c r="E53" s="229"/>
      <c r="F53" s="229"/>
      <c r="G53" s="229"/>
      <c r="H53" s="229"/>
      <c r="I53" s="229"/>
      <c r="J53" s="230"/>
    </row>
    <row r="54" spans="1:10" s="46" customFormat="1" ht="36.75" customHeight="1">
      <c r="A54" s="460"/>
      <c r="B54" s="485">
        <v>2020</v>
      </c>
      <c r="C54" s="485">
        <v>2013</v>
      </c>
      <c r="D54" s="229"/>
      <c r="E54" s="229"/>
      <c r="F54" s="229"/>
      <c r="G54" s="229"/>
      <c r="H54" s="229"/>
      <c r="I54" s="229"/>
      <c r="J54" s="230"/>
    </row>
    <row r="55" spans="1:10" s="46" customFormat="1" ht="36.75" customHeight="1" thickBot="1">
      <c r="A55" s="461"/>
      <c r="B55" s="486">
        <v>2021</v>
      </c>
      <c r="C55" s="486">
        <v>2013</v>
      </c>
      <c r="D55" s="231"/>
      <c r="E55" s="231"/>
      <c r="F55" s="231"/>
      <c r="G55" s="231"/>
      <c r="H55" s="231"/>
      <c r="I55" s="231"/>
      <c r="J55" s="232"/>
    </row>
    <row r="56" spans="1:10" s="46" customFormat="1" ht="22.5" customHeight="1">
      <c r="A56" s="223"/>
      <c r="B56" s="223"/>
      <c r="C56" s="206"/>
      <c r="D56" s="206"/>
      <c r="E56" s="206"/>
      <c r="F56" s="206"/>
      <c r="G56" s="206"/>
      <c r="H56" s="206"/>
      <c r="I56" s="206"/>
      <c r="J56" s="206"/>
    </row>
    <row r="57" spans="1:10" ht="27" customHeight="1">
      <c r="A57" s="208" t="s">
        <v>210</v>
      </c>
      <c r="B57" s="233"/>
      <c r="C57" s="234"/>
      <c r="D57" s="234"/>
      <c r="E57" s="234"/>
      <c r="F57" s="492" t="s">
        <v>16</v>
      </c>
      <c r="G57" s="492"/>
      <c r="H57" s="492"/>
      <c r="I57" s="191"/>
      <c r="J57" s="191"/>
    </row>
    <row r="58" spans="1:10" ht="7.5" customHeight="1">
      <c r="A58" s="235"/>
      <c r="B58" s="235"/>
      <c r="C58" s="191"/>
      <c r="D58" s="191"/>
      <c r="E58" s="191"/>
      <c r="F58" s="191"/>
      <c r="G58" s="191"/>
      <c r="H58" s="191"/>
      <c r="I58" s="191"/>
      <c r="J58" s="191"/>
    </row>
    <row r="59" spans="1:10">
      <c r="A59" s="235"/>
      <c r="B59" s="235"/>
      <c r="C59" s="191"/>
      <c r="D59" s="191"/>
      <c r="E59" s="191"/>
      <c r="F59" s="191"/>
      <c r="G59" s="191"/>
      <c r="H59" s="191"/>
      <c r="I59" s="191"/>
      <c r="J59" s="191"/>
    </row>
    <row r="60" spans="1:10">
      <c r="A60" s="235"/>
      <c r="B60" s="235"/>
      <c r="C60" s="191"/>
      <c r="D60" s="191"/>
      <c r="E60" s="191"/>
      <c r="F60" s="191"/>
      <c r="G60" s="191"/>
      <c r="H60" s="191"/>
      <c r="I60" s="191"/>
      <c r="J60" s="191"/>
    </row>
    <row r="61" spans="1:10">
      <c r="A61" s="235"/>
      <c r="B61" s="235"/>
      <c r="C61" s="191"/>
      <c r="D61" s="191"/>
      <c r="E61" s="191"/>
      <c r="F61" s="191"/>
      <c r="G61" s="191"/>
      <c r="H61" s="191"/>
      <c r="I61" s="191"/>
      <c r="J61" s="191"/>
    </row>
    <row r="62" spans="1:10">
      <c r="A62" s="43"/>
      <c r="B62" s="43"/>
    </row>
    <row r="63" spans="1:10">
      <c r="A63" s="43"/>
      <c r="B63" s="43"/>
    </row>
    <row r="64" spans="1:10">
      <c r="A64" s="43"/>
      <c r="B64" s="43"/>
    </row>
    <row r="65" spans="1:2">
      <c r="A65" s="43"/>
      <c r="B65" s="43"/>
    </row>
    <row r="66" spans="1:2">
      <c r="A66" s="43"/>
      <c r="B66" s="43"/>
    </row>
    <row r="67" spans="1:2">
      <c r="A67" s="43"/>
      <c r="B67" s="43"/>
    </row>
    <row r="68" spans="1:2">
      <c r="A68" s="43"/>
      <c r="B68" s="43"/>
    </row>
    <row r="69" spans="1:2">
      <c r="A69" s="43"/>
      <c r="B69" s="43"/>
    </row>
    <row r="70" spans="1:2">
      <c r="A70" s="43"/>
      <c r="B70" s="43"/>
    </row>
    <row r="71" spans="1:2">
      <c r="A71" s="43"/>
      <c r="B71" s="43"/>
    </row>
    <row r="72" spans="1:2">
      <c r="A72" s="43"/>
      <c r="B72" s="43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  <row r="77" spans="1:2">
      <c r="A77" s="43"/>
      <c r="B77" s="43"/>
    </row>
    <row r="78" spans="1:2">
      <c r="A78" s="43"/>
      <c r="B78" s="43"/>
    </row>
    <row r="79" spans="1:2">
      <c r="A79" s="43"/>
      <c r="B79" s="43"/>
    </row>
    <row r="80" spans="1:2">
      <c r="A80" s="43"/>
      <c r="B80" s="43"/>
    </row>
    <row r="81" spans="1:2">
      <c r="A81" s="43"/>
      <c r="B81" s="43"/>
    </row>
    <row r="82" spans="1:2">
      <c r="A82" s="43"/>
      <c r="B82" s="43"/>
    </row>
    <row r="83" spans="1:2">
      <c r="A83" s="43"/>
      <c r="B83" s="43"/>
    </row>
    <row r="84" spans="1:2">
      <c r="A84" s="43"/>
      <c r="B84" s="43"/>
    </row>
    <row r="85" spans="1:2">
      <c r="A85" s="43"/>
      <c r="B85" s="43"/>
    </row>
    <row r="86" spans="1:2">
      <c r="A86" s="43"/>
      <c r="B86" s="43"/>
    </row>
    <row r="87" spans="1:2">
      <c r="A87" s="43"/>
      <c r="B87" s="43"/>
    </row>
    <row r="88" spans="1:2">
      <c r="A88" s="43"/>
      <c r="B88" s="43"/>
    </row>
    <row r="89" spans="1:2">
      <c r="A89" s="43"/>
      <c r="B89" s="43"/>
    </row>
    <row r="90" spans="1:2">
      <c r="A90" s="43"/>
      <c r="B90" s="43"/>
    </row>
    <row r="91" spans="1:2">
      <c r="A91" s="43"/>
      <c r="B91" s="43"/>
    </row>
    <row r="92" spans="1:2">
      <c r="A92" s="43"/>
      <c r="B92" s="43"/>
    </row>
    <row r="93" spans="1:2">
      <c r="A93" s="43"/>
      <c r="B93" s="43"/>
    </row>
    <row r="94" spans="1:2">
      <c r="A94" s="43"/>
      <c r="B94" s="43"/>
    </row>
    <row r="95" spans="1:2">
      <c r="A95" s="43"/>
      <c r="B95" s="43"/>
    </row>
    <row r="96" spans="1:2">
      <c r="A96" s="43"/>
      <c r="B96" s="43"/>
    </row>
    <row r="97" spans="1:2">
      <c r="A97" s="43"/>
      <c r="B97" s="43"/>
    </row>
    <row r="98" spans="1:2">
      <c r="A98" s="43"/>
      <c r="B98" s="43"/>
    </row>
    <row r="99" spans="1:2">
      <c r="A99" s="43"/>
      <c r="B99" s="43"/>
    </row>
    <row r="100" spans="1:2">
      <c r="A100" s="43"/>
      <c r="B100" s="43"/>
    </row>
    <row r="101" spans="1:2">
      <c r="A101" s="43"/>
      <c r="B101" s="43"/>
    </row>
    <row r="102" spans="1:2">
      <c r="A102" s="43"/>
      <c r="B102" s="43"/>
    </row>
    <row r="103" spans="1:2">
      <c r="A103" s="43"/>
      <c r="B103" s="43"/>
    </row>
    <row r="104" spans="1:2">
      <c r="A104" s="43"/>
      <c r="B104" s="43"/>
    </row>
    <row r="105" spans="1:2">
      <c r="A105" s="43"/>
      <c r="B105" s="43"/>
    </row>
    <row r="106" spans="1:2">
      <c r="A106" s="43"/>
      <c r="B106" s="43"/>
    </row>
    <row r="107" spans="1:2">
      <c r="A107" s="43"/>
      <c r="B107" s="43"/>
    </row>
    <row r="108" spans="1:2">
      <c r="A108" s="43"/>
      <c r="B108" s="43"/>
    </row>
    <row r="109" spans="1:2">
      <c r="A109" s="43"/>
      <c r="B109" s="43"/>
    </row>
    <row r="110" spans="1:2">
      <c r="A110" s="43"/>
      <c r="B110" s="43"/>
    </row>
    <row r="111" spans="1:2">
      <c r="A111" s="43"/>
      <c r="B111" s="43"/>
    </row>
    <row r="112" spans="1:2">
      <c r="A112" s="43"/>
      <c r="B112" s="43"/>
    </row>
    <row r="113" spans="1:2">
      <c r="A113" s="43"/>
      <c r="B113" s="43"/>
    </row>
    <row r="114" spans="1:2">
      <c r="A114" s="43"/>
      <c r="B114" s="43"/>
    </row>
    <row r="115" spans="1:2">
      <c r="A115" s="43"/>
      <c r="B115" s="43"/>
    </row>
    <row r="116" spans="1:2">
      <c r="A116" s="43"/>
      <c r="B116" s="43"/>
    </row>
    <row r="117" spans="1:2">
      <c r="A117" s="43"/>
      <c r="B117" s="43"/>
    </row>
    <row r="118" spans="1:2">
      <c r="A118" s="43"/>
      <c r="B118" s="43"/>
    </row>
    <row r="119" spans="1:2">
      <c r="A119" s="43"/>
      <c r="B119" s="43"/>
    </row>
    <row r="120" spans="1:2">
      <c r="A120" s="43"/>
      <c r="B120" s="43"/>
    </row>
    <row r="121" spans="1:2">
      <c r="A121" s="43"/>
      <c r="B121" s="43"/>
    </row>
    <row r="122" spans="1:2">
      <c r="A122" s="43"/>
      <c r="B122" s="43"/>
    </row>
    <row r="123" spans="1:2">
      <c r="A123" s="43"/>
      <c r="B123" s="43"/>
    </row>
    <row r="124" spans="1:2">
      <c r="A124" s="43"/>
      <c r="B124" s="43"/>
    </row>
    <row r="125" spans="1:2">
      <c r="A125" s="43"/>
      <c r="B125" s="43"/>
    </row>
    <row r="126" spans="1:2">
      <c r="A126" s="43"/>
      <c r="B126" s="43"/>
    </row>
    <row r="127" spans="1:2">
      <c r="A127" s="43"/>
      <c r="B127" s="43"/>
    </row>
    <row r="128" spans="1:2">
      <c r="A128" s="43"/>
      <c r="B128" s="43"/>
    </row>
    <row r="129" spans="1:2">
      <c r="A129" s="43"/>
      <c r="B129" s="43"/>
    </row>
    <row r="130" spans="1:2">
      <c r="A130" s="43"/>
      <c r="B130" s="43"/>
    </row>
    <row r="131" spans="1:2">
      <c r="A131" s="43"/>
      <c r="B131" s="43"/>
    </row>
    <row r="132" spans="1:2">
      <c r="A132" s="43"/>
      <c r="B132" s="43"/>
    </row>
    <row r="133" spans="1:2">
      <c r="A133" s="43"/>
      <c r="B133" s="43"/>
    </row>
    <row r="134" spans="1:2">
      <c r="A134" s="43"/>
      <c r="B134" s="43"/>
    </row>
    <row r="135" spans="1:2">
      <c r="A135" s="43"/>
      <c r="B135" s="43"/>
    </row>
    <row r="136" spans="1:2">
      <c r="A136" s="43"/>
      <c r="B136" s="43"/>
    </row>
    <row r="137" spans="1:2">
      <c r="A137" s="43"/>
      <c r="B137" s="43"/>
    </row>
    <row r="138" spans="1:2">
      <c r="A138" s="43"/>
      <c r="B138" s="43"/>
    </row>
    <row r="139" spans="1:2">
      <c r="A139" s="43"/>
      <c r="B139" s="43"/>
    </row>
    <row r="140" spans="1:2">
      <c r="A140" s="43"/>
      <c r="B140" s="43"/>
    </row>
    <row r="141" spans="1:2">
      <c r="A141" s="43"/>
      <c r="B141" s="43"/>
    </row>
    <row r="142" spans="1:2">
      <c r="A142" s="43"/>
      <c r="B142" s="43"/>
    </row>
    <row r="143" spans="1:2">
      <c r="A143" s="43"/>
      <c r="B143" s="43"/>
    </row>
    <row r="144" spans="1:2">
      <c r="A144" s="43"/>
      <c r="B144" s="43"/>
    </row>
    <row r="145" spans="1:2">
      <c r="A145" s="43"/>
      <c r="B145" s="43"/>
    </row>
    <row r="146" spans="1:2">
      <c r="A146" s="43"/>
      <c r="B146" s="43"/>
    </row>
    <row r="147" spans="1:2">
      <c r="A147" s="43"/>
      <c r="B147" s="43"/>
    </row>
    <row r="148" spans="1:2">
      <c r="A148" s="43"/>
      <c r="B148" s="43"/>
    </row>
    <row r="149" spans="1:2">
      <c r="A149" s="43"/>
      <c r="B149" s="43"/>
    </row>
    <row r="150" spans="1:2">
      <c r="A150" s="43"/>
      <c r="B150" s="43"/>
    </row>
    <row r="151" spans="1:2">
      <c r="A151" s="43"/>
      <c r="B151" s="43"/>
    </row>
    <row r="152" spans="1:2">
      <c r="A152" s="43"/>
      <c r="B152" s="43"/>
    </row>
    <row r="153" spans="1:2">
      <c r="A153" s="43"/>
      <c r="B153" s="43"/>
    </row>
    <row r="154" spans="1:2">
      <c r="A154" s="43"/>
      <c r="B154" s="43"/>
    </row>
    <row r="155" spans="1:2">
      <c r="A155" s="43"/>
      <c r="B155" s="43"/>
    </row>
    <row r="156" spans="1:2">
      <c r="A156" s="43"/>
      <c r="B156" s="43"/>
    </row>
    <row r="157" spans="1:2">
      <c r="A157" s="43"/>
      <c r="B157" s="43"/>
    </row>
    <row r="158" spans="1:2">
      <c r="A158" s="43"/>
      <c r="B158" s="43"/>
    </row>
    <row r="159" spans="1:2">
      <c r="A159" s="43"/>
      <c r="B159" s="43"/>
    </row>
    <row r="160" spans="1:2">
      <c r="A160" s="43"/>
      <c r="B160" s="43"/>
    </row>
    <row r="161" spans="1:2">
      <c r="A161" s="43"/>
      <c r="B161" s="43"/>
    </row>
    <row r="162" spans="1:2">
      <c r="A162" s="43"/>
      <c r="B162" s="43"/>
    </row>
    <row r="163" spans="1:2">
      <c r="A163" s="43"/>
      <c r="B163" s="43"/>
    </row>
    <row r="164" spans="1:2">
      <c r="A164" s="43"/>
      <c r="B164" s="43"/>
    </row>
    <row r="165" spans="1:2">
      <c r="A165" s="43"/>
      <c r="B165" s="43"/>
    </row>
    <row r="166" spans="1:2">
      <c r="A166" s="43"/>
      <c r="B166" s="43"/>
    </row>
    <row r="167" spans="1:2">
      <c r="A167" s="43"/>
      <c r="B167" s="43"/>
    </row>
    <row r="168" spans="1:2">
      <c r="A168" s="43"/>
      <c r="B168" s="43"/>
    </row>
    <row r="169" spans="1:2">
      <c r="A169" s="43"/>
      <c r="B169" s="43"/>
    </row>
    <row r="170" spans="1:2">
      <c r="A170" s="43"/>
      <c r="B170" s="43"/>
    </row>
    <row r="171" spans="1:2">
      <c r="A171" s="43"/>
      <c r="B171" s="43"/>
    </row>
    <row r="172" spans="1:2">
      <c r="A172" s="43"/>
      <c r="B172" s="43"/>
    </row>
    <row r="173" spans="1:2">
      <c r="A173" s="43"/>
      <c r="B173" s="43"/>
    </row>
    <row r="174" spans="1:2">
      <c r="A174" s="43"/>
      <c r="B174" s="43"/>
    </row>
    <row r="175" spans="1:2">
      <c r="A175" s="43"/>
      <c r="B175" s="43"/>
    </row>
    <row r="176" spans="1:2">
      <c r="A176" s="43"/>
      <c r="B176" s="43"/>
    </row>
    <row r="177" spans="1:2">
      <c r="A177" s="43"/>
      <c r="B177" s="43"/>
    </row>
    <row r="178" spans="1:2">
      <c r="A178" s="43"/>
      <c r="B178" s="43"/>
    </row>
    <row r="179" spans="1:2">
      <c r="A179" s="43"/>
      <c r="B179" s="43"/>
    </row>
    <row r="180" spans="1:2">
      <c r="A180" s="43"/>
      <c r="B180" s="43"/>
    </row>
    <row r="181" spans="1:2">
      <c r="A181" s="43"/>
      <c r="B181" s="43"/>
    </row>
    <row r="182" spans="1:2">
      <c r="A182" s="43"/>
      <c r="B182" s="43"/>
    </row>
    <row r="183" spans="1:2">
      <c r="A183" s="43"/>
      <c r="B183" s="43"/>
    </row>
    <row r="184" spans="1:2">
      <c r="A184" s="43"/>
      <c r="B184" s="43"/>
    </row>
    <row r="185" spans="1:2">
      <c r="A185" s="43"/>
      <c r="B185" s="43"/>
    </row>
    <row r="186" spans="1:2">
      <c r="A186" s="43"/>
      <c r="B186" s="43"/>
    </row>
    <row r="187" spans="1:2">
      <c r="A187" s="43"/>
      <c r="B187" s="43"/>
    </row>
    <row r="188" spans="1:2">
      <c r="A188" s="43"/>
      <c r="B188" s="43"/>
    </row>
    <row r="189" spans="1:2">
      <c r="A189" s="43"/>
      <c r="B189" s="43"/>
    </row>
    <row r="190" spans="1:2">
      <c r="A190" s="43"/>
      <c r="B190" s="43"/>
    </row>
    <row r="191" spans="1:2">
      <c r="A191" s="43"/>
      <c r="B191" s="43"/>
    </row>
    <row r="192" spans="1:2">
      <c r="A192" s="43"/>
      <c r="B192" s="43"/>
    </row>
    <row r="193" spans="1:2">
      <c r="A193" s="43"/>
      <c r="B193" s="43"/>
    </row>
    <row r="194" spans="1:2">
      <c r="A194" s="43"/>
      <c r="B194" s="43"/>
    </row>
    <row r="195" spans="1:2">
      <c r="A195" s="43"/>
      <c r="B195" s="43"/>
    </row>
    <row r="196" spans="1:2">
      <c r="A196" s="43"/>
      <c r="B196" s="43"/>
    </row>
    <row r="197" spans="1:2">
      <c r="A197" s="43"/>
      <c r="B197" s="43"/>
    </row>
    <row r="198" spans="1:2">
      <c r="A198" s="43"/>
      <c r="B198" s="43"/>
    </row>
    <row r="199" spans="1:2">
      <c r="A199" s="43"/>
      <c r="B199" s="43"/>
    </row>
    <row r="200" spans="1:2">
      <c r="A200" s="43"/>
      <c r="B200" s="43"/>
    </row>
    <row r="201" spans="1:2">
      <c r="A201" s="43"/>
      <c r="B201" s="43"/>
    </row>
    <row r="202" spans="1:2">
      <c r="A202" s="43"/>
      <c r="B202" s="43"/>
    </row>
    <row r="203" spans="1:2">
      <c r="A203" s="43"/>
      <c r="B203" s="43"/>
    </row>
    <row r="204" spans="1:2">
      <c r="A204" s="43"/>
      <c r="B204" s="43"/>
    </row>
    <row r="205" spans="1:2">
      <c r="A205" s="43"/>
      <c r="B205" s="43"/>
    </row>
    <row r="206" spans="1:2">
      <c r="A206" s="43"/>
      <c r="B206" s="43"/>
    </row>
    <row r="207" spans="1:2">
      <c r="A207" s="43"/>
      <c r="B207" s="43"/>
    </row>
    <row r="208" spans="1:2">
      <c r="A208" s="43"/>
      <c r="B208" s="43"/>
    </row>
    <row r="209" spans="1:2">
      <c r="A209" s="43"/>
      <c r="B209" s="43"/>
    </row>
    <row r="210" spans="1:2">
      <c r="A210" s="43"/>
      <c r="B210" s="43"/>
    </row>
    <row r="211" spans="1:2">
      <c r="A211" s="43"/>
      <c r="B211" s="43"/>
    </row>
    <row r="212" spans="1:2">
      <c r="A212" s="43"/>
      <c r="B212" s="43"/>
    </row>
    <row r="213" spans="1:2">
      <c r="A213" s="43"/>
      <c r="B213" s="43"/>
    </row>
    <row r="214" spans="1:2">
      <c r="A214" s="43"/>
      <c r="B214" s="43"/>
    </row>
    <row r="215" spans="1:2">
      <c r="A215" s="43"/>
      <c r="B215" s="43"/>
    </row>
    <row r="216" spans="1:2">
      <c r="A216" s="43"/>
      <c r="B216" s="43"/>
    </row>
    <row r="217" spans="1:2">
      <c r="A217" s="43"/>
      <c r="B217" s="43"/>
    </row>
    <row r="218" spans="1:2">
      <c r="A218" s="43"/>
      <c r="B218" s="43"/>
    </row>
    <row r="219" spans="1:2">
      <c r="A219" s="43"/>
      <c r="B219" s="43"/>
    </row>
    <row r="220" spans="1:2">
      <c r="A220" s="43"/>
      <c r="B220" s="43"/>
    </row>
    <row r="221" spans="1:2">
      <c r="A221" s="43"/>
      <c r="B221" s="43"/>
    </row>
    <row r="222" spans="1:2">
      <c r="A222" s="43"/>
      <c r="B222" s="43"/>
    </row>
    <row r="223" spans="1:2">
      <c r="A223" s="43"/>
      <c r="B223" s="43"/>
    </row>
    <row r="224" spans="1:2">
      <c r="A224" s="43"/>
      <c r="B224" s="43"/>
    </row>
    <row r="225" spans="1:2">
      <c r="A225" s="43"/>
      <c r="B225" s="43"/>
    </row>
    <row r="226" spans="1:2">
      <c r="A226" s="43"/>
      <c r="B226" s="43"/>
    </row>
    <row r="227" spans="1:2">
      <c r="A227" s="43"/>
      <c r="B227" s="43"/>
    </row>
    <row r="228" spans="1:2">
      <c r="A228" s="43"/>
      <c r="B228" s="43"/>
    </row>
    <row r="229" spans="1:2">
      <c r="A229" s="43"/>
      <c r="B229" s="43"/>
    </row>
    <row r="230" spans="1:2">
      <c r="A230" s="43"/>
      <c r="B230" s="43"/>
    </row>
    <row r="231" spans="1:2">
      <c r="A231" s="43"/>
      <c r="B231" s="43"/>
    </row>
    <row r="232" spans="1:2">
      <c r="A232" s="43"/>
      <c r="B232" s="43"/>
    </row>
    <row r="233" spans="1:2">
      <c r="A233" s="43"/>
      <c r="B233" s="43"/>
    </row>
    <row r="234" spans="1:2">
      <c r="A234" s="43"/>
      <c r="B234" s="43"/>
    </row>
    <row r="235" spans="1:2">
      <c r="A235" s="43"/>
      <c r="B235" s="43"/>
    </row>
    <row r="236" spans="1:2">
      <c r="A236" s="43"/>
      <c r="B236" s="43"/>
    </row>
    <row r="237" spans="1:2">
      <c r="A237" s="43"/>
      <c r="B237" s="43"/>
    </row>
    <row r="238" spans="1:2">
      <c r="A238" s="43"/>
      <c r="B238" s="43"/>
    </row>
    <row r="239" spans="1:2">
      <c r="A239" s="43"/>
      <c r="B239" s="43"/>
    </row>
    <row r="240" spans="1:2">
      <c r="A240" s="43"/>
      <c r="B240" s="43"/>
    </row>
    <row r="241" spans="1:2">
      <c r="A241" s="43"/>
      <c r="B241" s="43"/>
    </row>
    <row r="242" spans="1:2">
      <c r="A242" s="43"/>
      <c r="B242" s="43"/>
    </row>
    <row r="243" spans="1:2">
      <c r="A243" s="43"/>
      <c r="B243" s="43"/>
    </row>
    <row r="244" spans="1:2">
      <c r="A244" s="43"/>
      <c r="B244" s="43"/>
    </row>
    <row r="245" spans="1:2">
      <c r="A245" s="43"/>
      <c r="B245" s="43"/>
    </row>
    <row r="246" spans="1:2">
      <c r="A246" s="43"/>
      <c r="B246" s="43"/>
    </row>
    <row r="247" spans="1:2">
      <c r="A247" s="43"/>
      <c r="B247" s="43"/>
    </row>
    <row r="248" spans="1:2">
      <c r="A248" s="43"/>
      <c r="B248" s="43"/>
    </row>
    <row r="249" spans="1:2">
      <c r="A249" s="43"/>
      <c r="B249" s="43"/>
    </row>
    <row r="250" spans="1:2">
      <c r="A250" s="43"/>
      <c r="B250" s="43"/>
    </row>
    <row r="251" spans="1:2">
      <c r="A251" s="43"/>
      <c r="B251" s="43"/>
    </row>
    <row r="252" spans="1:2">
      <c r="A252" s="43"/>
      <c r="B252" s="43"/>
    </row>
    <row r="253" spans="1:2">
      <c r="A253" s="43"/>
      <c r="B253" s="43"/>
    </row>
    <row r="254" spans="1:2">
      <c r="A254" s="43"/>
      <c r="B254" s="43"/>
    </row>
    <row r="255" spans="1:2">
      <c r="A255" s="43"/>
      <c r="B255" s="43"/>
    </row>
    <row r="256" spans="1:2">
      <c r="A256" s="43"/>
      <c r="B256" s="43"/>
    </row>
    <row r="257" spans="1:2">
      <c r="A257" s="43"/>
      <c r="B257" s="43"/>
    </row>
    <row r="258" spans="1:2">
      <c r="A258" s="43"/>
      <c r="B258" s="43"/>
    </row>
  </sheetData>
  <sheetProtection selectLockedCells="1"/>
  <mergeCells count="33">
    <mergeCell ref="A7:H7"/>
    <mergeCell ref="E8:E9"/>
    <mergeCell ref="D8:D9"/>
    <mergeCell ref="F1:J1"/>
    <mergeCell ref="A2:J2"/>
    <mergeCell ref="A3:J3"/>
    <mergeCell ref="A6:J6"/>
    <mergeCell ref="A5:J5"/>
    <mergeCell ref="F8:H8"/>
    <mergeCell ref="E41:E42"/>
    <mergeCell ref="C41:C42"/>
    <mergeCell ref="F41:H41"/>
    <mergeCell ref="F57:H57"/>
    <mergeCell ref="A49:A50"/>
    <mergeCell ref="D49:D50"/>
    <mergeCell ref="E49:E50"/>
    <mergeCell ref="F49:H49"/>
    <mergeCell ref="B54:C54"/>
    <mergeCell ref="B55:C55"/>
    <mergeCell ref="A41:A42"/>
    <mergeCell ref="D41:D42"/>
    <mergeCell ref="B8:B9"/>
    <mergeCell ref="A8:A9"/>
    <mergeCell ref="B41:B42"/>
    <mergeCell ref="C8:C9"/>
    <mergeCell ref="I49:I50"/>
    <mergeCell ref="J49:J50"/>
    <mergeCell ref="B49:C50"/>
    <mergeCell ref="A51:A55"/>
    <mergeCell ref="B51:C51"/>
    <mergeCell ref="A48:J48"/>
    <mergeCell ref="B53:C53"/>
    <mergeCell ref="B52:C52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2" manualBreakCount="2">
    <brk id="46" max="9" man="1"/>
    <brk id="6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Прогноз 2018 </vt:lpstr>
      <vt:lpstr>Приложение 2</vt:lpstr>
      <vt:lpstr>Прил 3 (расчет ИФО) (2)</vt:lpstr>
      <vt:lpstr>Прил 4 АО Дорожная служба</vt:lpstr>
      <vt:lpstr>Прил 4 ГАПОУ ИО БАТТ</vt:lpstr>
      <vt:lpstr>Прил 4 Аптека № 8</vt:lpstr>
      <vt:lpstr>Прил 4 Водоканал</vt:lpstr>
      <vt:lpstr>Прил 4 Меридиан</vt:lpstr>
      <vt:lpstr>Прил 4 Тарнопольский</vt:lpstr>
      <vt:lpstr>Прил 4 Ангара</vt:lpstr>
      <vt:lpstr>Прил 4 Заславское</vt:lpstr>
      <vt:lpstr>Прил 4 Ангарский</vt:lpstr>
      <vt:lpstr>Прил 4 Велес</vt:lpstr>
      <vt:lpstr>Прил 5 Прогноз по поселениям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2018 '!Заголовки_для_печати</vt:lpstr>
      <vt:lpstr>'Прил 3 (расчет ИФО) (2)'!Область_печати</vt:lpstr>
      <vt:lpstr>'Прил 4 Ангара'!Область_печати</vt:lpstr>
      <vt:lpstr>'Прил 4 Ангарский'!Область_печати</vt:lpstr>
      <vt:lpstr>'Прил 4 АО Дорожная служба'!Область_печати</vt:lpstr>
      <vt:lpstr>'Прил 4 Аптека № 8'!Область_печати</vt:lpstr>
      <vt:lpstr>'Прил 4 Велес'!Область_печати</vt:lpstr>
      <vt:lpstr>'Прил 4 Водоканал'!Область_печати</vt:lpstr>
      <vt:lpstr>'Прил 4 ГАПОУ ИО БАТТ'!Область_печати</vt:lpstr>
      <vt:lpstr>'Прил 4 Заславское'!Область_печати</vt:lpstr>
      <vt:lpstr>'Прил 4 Меридиан'!Область_печати</vt:lpstr>
      <vt:lpstr>'Прил 4 Тарнопольский'!Область_печати</vt:lpstr>
      <vt:lpstr>'Прил 5 Прогноз по поселениям'!Область_печати</vt:lpstr>
      <vt:lpstr>'Приложение 2'!Область_печати</vt:lpstr>
      <vt:lpstr>'Прогноз 2018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2018-08-13T02:50:59Z</cp:lastPrinted>
  <dcterms:created xsi:type="dcterms:W3CDTF">2006-03-06T08:26:24Z</dcterms:created>
  <dcterms:modified xsi:type="dcterms:W3CDTF">2018-08-13T02:51:02Z</dcterms:modified>
</cp:coreProperties>
</file>