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№6 июнь 28\Дума (5) июнь 2021 года\"/>
    </mc:Choice>
  </mc:AlternateContent>
  <xr:revisionPtr revIDLastSave="0" documentId="13_ncr:1_{C913CF0D-A5F3-4F6D-9FE2-3707711209EA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9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 l="1"/>
  <c r="H188" i="1" l="1"/>
  <c r="H187" i="1"/>
  <c r="H185" i="1"/>
  <c r="H184" i="1" s="1"/>
  <c r="H186" i="1" s="1"/>
  <c r="H182" i="1"/>
  <c r="H181" i="1"/>
  <c r="H180" i="1"/>
  <c r="H179" i="1"/>
  <c r="H178" i="1"/>
  <c r="H177" i="1"/>
  <c r="H176" i="1"/>
  <c r="H175" i="1"/>
  <c r="H172" i="1"/>
  <c r="H171" i="1" s="1"/>
  <c r="H170" i="1"/>
  <c r="H169" i="1"/>
  <c r="H168" i="1"/>
  <c r="H167" i="1"/>
  <c r="H165" i="1"/>
  <c r="H164" i="1"/>
  <c r="H163" i="1"/>
  <c r="H162" i="1"/>
  <c r="H161" i="1"/>
  <c r="H160" i="1"/>
  <c r="H159" i="1"/>
  <c r="H157" i="1"/>
  <c r="H156" i="1"/>
  <c r="H155" i="1"/>
  <c r="H154" i="1"/>
  <c r="H153" i="1"/>
  <c r="H152" i="1"/>
  <c r="H150" i="1"/>
  <c r="H146" i="1"/>
  <c r="H145" i="1"/>
  <c r="H143" i="1"/>
  <c r="H142" i="1"/>
  <c r="H141" i="1"/>
  <c r="H140" i="1"/>
  <c r="H139" i="1"/>
  <c r="H136" i="1"/>
  <c r="H135" i="1"/>
  <c r="H134" i="1"/>
  <c r="H133" i="1"/>
  <c r="H132" i="1"/>
  <c r="H131" i="1"/>
  <c r="H130" i="1"/>
  <c r="H129" i="1"/>
  <c r="H126" i="1"/>
  <c r="H124" i="1"/>
  <c r="H123" i="1"/>
  <c r="H120" i="1"/>
  <c r="H119" i="1"/>
  <c r="H117" i="1"/>
  <c r="H115" i="1"/>
  <c r="H113" i="1"/>
  <c r="H110" i="1"/>
  <c r="H109" i="1"/>
  <c r="H108" i="1"/>
  <c r="H107" i="1"/>
  <c r="H106" i="1"/>
  <c r="H104" i="1"/>
  <c r="H103" i="1" s="1"/>
  <c r="H101" i="1"/>
  <c r="H100" i="1"/>
  <c r="H98" i="1"/>
  <c r="H97" i="1"/>
  <c r="H96" i="1"/>
  <c r="H94" i="1"/>
  <c r="H93" i="1"/>
  <c r="H92" i="1"/>
  <c r="H91" i="1"/>
  <c r="H90" i="1"/>
  <c r="H87" i="1"/>
  <c r="H86" i="1"/>
  <c r="H85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7" i="1"/>
  <c r="H66" i="1"/>
  <c r="H60" i="1"/>
  <c r="H59" i="1"/>
  <c r="H58" i="1"/>
  <c r="H53" i="1"/>
  <c r="H52" i="1"/>
  <c r="H51" i="1"/>
  <c r="H50" i="1"/>
  <c r="H48" i="1"/>
  <c r="H47" i="1"/>
  <c r="H46" i="1"/>
  <c r="H45" i="1"/>
  <c r="H44" i="1"/>
  <c r="H43" i="1"/>
  <c r="H41" i="1"/>
  <c r="H40" i="1"/>
  <c r="H39" i="1"/>
  <c r="H37" i="1"/>
  <c r="H35" i="1"/>
  <c r="H34" i="1"/>
  <c r="H33" i="1"/>
  <c r="H31" i="1"/>
  <c r="H30" i="1"/>
  <c r="H26" i="1"/>
  <c r="H25" i="1"/>
  <c r="H24" i="1"/>
  <c r="H23" i="1"/>
  <c r="H22" i="1"/>
  <c r="H20" i="1"/>
  <c r="H19" i="1"/>
  <c r="H17" i="1"/>
  <c r="H15" i="1"/>
  <c r="H13" i="1"/>
  <c r="H12" i="1"/>
  <c r="H11" i="1"/>
  <c r="H111" i="1" l="1"/>
  <c r="H99" i="1"/>
  <c r="H189" i="1"/>
  <c r="H57" i="1"/>
  <c r="H56" i="1" s="1"/>
  <c r="H122" i="1"/>
  <c r="H65" i="1"/>
  <c r="H166" i="1"/>
  <c r="H76" i="1"/>
  <c r="H158" i="1"/>
  <c r="H174" i="1"/>
  <c r="H27" i="1"/>
  <c r="H32" i="1"/>
  <c r="H18" i="1"/>
  <c r="H138" i="1"/>
  <c r="H36" i="1"/>
  <c r="H49" i="1"/>
  <c r="H42" i="1" s="1"/>
  <c r="H128" i="1"/>
  <c r="H137" i="1" s="1"/>
  <c r="H10" i="1"/>
  <c r="H95" i="1"/>
  <c r="H147" i="1"/>
  <c r="H21" i="1"/>
  <c r="H116" i="1"/>
  <c r="H102" i="1" s="1"/>
  <c r="H14" i="1"/>
  <c r="H83" i="1"/>
  <c r="H89" i="1"/>
  <c r="H144" i="1"/>
  <c r="H151" i="1"/>
  <c r="H88" i="1" l="1"/>
  <c r="H55" i="1" s="1"/>
  <c r="H183" i="1"/>
  <c r="H9" i="1"/>
  <c r="H54" i="1" s="1"/>
  <c r="H125" i="1" l="1"/>
  <c r="H190" i="1" s="1"/>
</calcChain>
</file>

<file path=xl/sharedStrings.xml><?xml version="1.0" encoding="utf-8"?>
<sst xmlns="http://schemas.openxmlformats.org/spreadsheetml/2006/main" count="970" uniqueCount="234">
  <si>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</si>
  <si>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</si>
  <si>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</si>
  <si>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</si>
  <si>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</si>
  <si>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</si>
  <si>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</si>
  <si>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</si>
  <si>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</si>
  <si>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</si>
  <si>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</si>
  <si>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</si>
  <si>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</si>
  <si>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</si>
  <si>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</si>
  <si>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</si>
  <si>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</si>
  <si>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</si>
  <si>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</si>
  <si>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</si>
  <si>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</si>
  <si>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</si>
  <si>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</si>
  <si>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</si>
  <si>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</si>
  <si>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</si>
  <si>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</si>
  <si>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</si>
  <si>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</si>
  <si>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</si>
  <si>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4230144099</t>
  </si>
  <si>
    <t>МБУК "Межпоселенческий ДК"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</si>
  <si>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</si>
  <si>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</si>
  <si>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</si>
  <si>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</si>
  <si>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</si>
  <si>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</si>
  <si>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</si>
  <si>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</si>
  <si>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</si>
  <si>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</si>
  <si>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</si>
  <si>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</si>
  <si>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</si>
  <si>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4270100036</t>
  </si>
  <si>
    <t>МБУК "МОБ Балаганского района", МБУК "Межпоселенческий ДК"</t>
  </si>
  <si>
    <t>Муниципальные программы МКУ Управление культуры</t>
  </si>
  <si>
    <t>5000100046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</si>
  <si>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</si>
  <si>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</si>
  <si>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0709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</si>
  <si>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</si>
  <si>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</si>
  <si>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</si>
  <si>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</si>
  <si>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</si>
  <si>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</si>
  <si>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</si>
  <si>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</si>
  <si>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</si>
  <si>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</si>
  <si>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</si>
  <si>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</si>
  <si>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</si>
  <si>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</si>
  <si>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</si>
  <si>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</si>
  <si>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</si>
  <si>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</si>
  <si>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</si>
  <si>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</si>
  <si>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</si>
  <si>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</si>
  <si>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</si>
  <si>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</si>
  <si>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43201S2957</t>
  </si>
  <si>
    <t>43201S2988</t>
  </si>
  <si>
    <t>1004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</si>
  <si>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</si>
  <si>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</si>
  <si>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</si>
  <si>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</si>
  <si>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</si>
  <si>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</si>
  <si>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</si>
  <si>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</si>
  <si>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</si>
  <si>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</si>
  <si>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</si>
  <si>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</si>
  <si>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</si>
  <si>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</si>
  <si>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</si>
  <si>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</si>
  <si>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</si>
  <si>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</si>
  <si>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</si>
  <si>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</si>
  <si>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</si>
  <si>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</si>
  <si>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</si>
  <si>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</si>
  <si>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</si>
  <si>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</si>
  <si>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</si>
  <si>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</si>
  <si>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</si>
  <si>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</si>
  <si>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</si>
  <si>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</si>
  <si>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Муниципальная программа "Противодействие коррупции в муниципальном образовании Балаганский район на 2020-2024 годы"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</si>
  <si>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</si>
  <si>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</si>
  <si>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5400000000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</si>
  <si>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</si>
  <si>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5410100051</t>
  </si>
  <si>
    <t xml:space="preserve">Реализация мероприятий перечня проектов народных инициатив </t>
  </si>
  <si>
    <t>5600100055</t>
  </si>
  <si>
    <t>5900000000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</si>
  <si>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</si>
  <si>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</si>
  <si>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</si>
  <si>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</si>
  <si>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</si>
  <si>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МП "Улучшение условий и охраны труда в муниципальном образовании Балаганский район  на 2019-2024 годы"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</si>
  <si>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</si>
  <si>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</si>
  <si>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</si>
  <si>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</si>
  <si>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59101S2972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</si>
  <si>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</si>
  <si>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</si>
  <si>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</si>
  <si>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</si>
  <si>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</si>
  <si>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</si>
  <si>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</si>
  <si>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</si>
  <si>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</si>
  <si>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</si>
  <si>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</si>
  <si>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</si>
  <si>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</si>
  <si>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</si>
  <si>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</si>
  <si>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</si>
  <si>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</si>
  <si>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</si>
  <si>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</si>
  <si>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</si>
  <si>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</si>
  <si>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</si>
  <si>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</si>
  <si>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</si>
  <si>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</si>
  <si>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</si>
  <si>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МКУ ЕДДС</t>
  </si>
  <si>
    <t>0310</t>
  </si>
  <si>
    <t>1202</t>
  </si>
  <si>
    <t>5910100059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</si>
  <si>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</si>
  <si>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</si>
  <si>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</si>
  <si>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</si>
  <si>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</si>
  <si>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</si>
  <si>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</si>
  <si>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</si>
  <si>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</si>
  <si>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</si>
  <si>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</si>
  <si>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</si>
  <si>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</si>
  <si>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"Управление муниципальным имуществом муниципального образования Балаганский район на 2019 -2024 годы"</t>
  </si>
  <si>
    <t>УМИ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</si>
  <si>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</si>
  <si>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</si>
  <si>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</si>
  <si>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</si>
  <si>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</si>
  <si>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</si>
  <si>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</si>
  <si>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</si>
  <si>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</si>
  <si>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</si>
  <si>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</si>
  <si>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</si>
  <si>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</si>
  <si>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</si>
  <si>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</si>
  <si>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</si>
  <si>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</si>
  <si>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РАСПРЕДЕЛЕНИЕ БЮДЖЕТНЫХ АССИГНОВАНИЙ НА РЕАЛИЗАЦИЮ МУНИЦИПАЛЬНЫХ ПРОГРАММ НА 2021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</si>
  <si>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</si>
  <si>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43201L3041</t>
  </si>
  <si>
    <t>460Е250971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</si>
  <si>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</si>
  <si>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</si>
  <si>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</si>
  <si>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</si>
  <si>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</si>
  <si>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</si>
  <si>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</si>
  <si>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54101S2200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</si>
  <si>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</si>
  <si>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45001S2610</t>
  </si>
  <si>
    <t>4601000043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</si>
  <si>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</si>
  <si>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Дополнительное  образование детей</t>
  </si>
  <si>
    <t>54201S2200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</si>
  <si>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</si>
  <si>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4400000000</t>
  </si>
  <si>
    <t>8900000000</t>
  </si>
  <si>
    <t>Приложение 13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 21.12.2020 г.  №5/2-Р/Д</t>
  </si>
  <si>
    <t>4220000000</t>
  </si>
  <si>
    <t>4210000000</t>
  </si>
  <si>
    <t>4220144199</t>
  </si>
  <si>
    <t>4230000000</t>
  </si>
  <si>
    <t>4240000000</t>
  </si>
  <si>
    <t>4200000000</t>
  </si>
  <si>
    <t>4250000000</t>
  </si>
  <si>
    <t>4270000000</t>
  </si>
  <si>
    <t>4310000000</t>
  </si>
  <si>
    <t>4310142099</t>
  </si>
  <si>
    <t>4320142199</t>
  </si>
  <si>
    <t>4320173050</t>
  </si>
  <si>
    <t>4330000000</t>
  </si>
  <si>
    <t>4340000000</t>
  </si>
  <si>
    <t>4350000000</t>
  </si>
  <si>
    <t>4600S2050</t>
  </si>
  <si>
    <t>57101S2850</t>
  </si>
  <si>
    <t>5910100224</t>
  </si>
  <si>
    <t xml:space="preserve">Приложение 9                                   к решению Думы Балаганского района "О внесении изменений в решение Думы Балаганского района от 21.12.2020 года №5/2-Р/Д  "О бюджете муниципального образования Балаганский район на 2021 год и на плановый период 2022 и 2023 годов"                         от 28  .06.2021 года  № 6/1-РД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</si>
</sst>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4" fillId="0" borderId="4" xfId="0" applyNumberFormat="1" applyFont="1" applyFill="1" applyBorder="1"/>
    <xf numFmtId="2" fontId="11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/>
    <xf numFmtId="49" fontId="2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7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1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 refreshError="1">
        <row r="18">
          <cell r="G18">
            <v>3383.6</v>
          </cell>
        </row>
        <row r="23">
          <cell r="G23">
            <v>272.39999999999998</v>
          </cell>
        </row>
        <row r="28">
          <cell r="G28">
            <v>16.7</v>
          </cell>
        </row>
        <row r="32">
          <cell r="G32">
            <v>5368.4</v>
          </cell>
        </row>
        <row r="39">
          <cell r="G39">
            <v>263</v>
          </cell>
        </row>
        <row r="46">
          <cell r="G46">
            <v>64</v>
          </cell>
        </row>
        <row r="53">
          <cell r="G53">
            <v>20</v>
          </cell>
        </row>
        <row r="61">
          <cell r="G61">
            <v>7.5</v>
          </cell>
        </row>
        <row r="67">
          <cell r="G67">
            <v>7</v>
          </cell>
        </row>
        <row r="73">
          <cell r="G73">
            <v>1.5</v>
          </cell>
        </row>
        <row r="82">
          <cell r="G82">
            <v>10</v>
          </cell>
        </row>
        <row r="88">
          <cell r="G88">
            <v>3.8</v>
          </cell>
        </row>
        <row r="94">
          <cell r="G94">
            <v>5.8</v>
          </cell>
        </row>
        <row r="100">
          <cell r="G100">
            <v>3</v>
          </cell>
        </row>
        <row r="109">
          <cell r="G109">
            <v>6761.2</v>
          </cell>
        </row>
        <row r="113">
          <cell r="G113">
            <v>50.2</v>
          </cell>
        </row>
        <row r="117">
          <cell r="G117">
            <v>2.6</v>
          </cell>
        </row>
        <row r="123">
          <cell r="G123">
            <v>30</v>
          </cell>
        </row>
        <row r="130">
          <cell r="G130">
            <v>4691</v>
          </cell>
        </row>
        <row r="136">
          <cell r="G136">
            <v>941</v>
          </cell>
        </row>
        <row r="146">
          <cell r="G146">
            <v>6.2</v>
          </cell>
        </row>
        <row r="151">
          <cell r="G151">
            <v>100</v>
          </cell>
        </row>
        <row r="158">
          <cell r="G158">
            <v>345</v>
          </cell>
        </row>
        <row r="165">
          <cell r="G165">
            <v>6962.5</v>
          </cell>
        </row>
        <row r="172">
          <cell r="G172">
            <v>4686</v>
          </cell>
        </row>
        <row r="187">
          <cell r="G187">
            <v>3</v>
          </cell>
        </row>
        <row r="193">
          <cell r="G193">
            <v>6960</v>
          </cell>
        </row>
        <row r="197">
          <cell r="G197">
            <v>119.5</v>
          </cell>
        </row>
        <row r="205">
          <cell r="G205">
            <v>40.4</v>
          </cell>
        </row>
        <row r="211">
          <cell r="G211">
            <v>18</v>
          </cell>
        </row>
        <row r="217">
          <cell r="G217">
            <v>5</v>
          </cell>
        </row>
        <row r="220">
          <cell r="G220">
            <v>50</v>
          </cell>
        </row>
        <row r="227">
          <cell r="G227">
            <v>300</v>
          </cell>
        </row>
        <row r="238">
          <cell r="G238">
            <v>28.4</v>
          </cell>
        </row>
        <row r="241">
          <cell r="G241">
            <v>10754.900000000001</v>
          </cell>
        </row>
        <row r="246">
          <cell r="G246">
            <v>187</v>
          </cell>
        </row>
        <row r="263">
          <cell r="G263">
            <v>2.5</v>
          </cell>
        </row>
        <row r="271">
          <cell r="G271">
            <v>13041.1</v>
          </cell>
        </row>
        <row r="275">
          <cell r="G275">
            <v>13358.5</v>
          </cell>
        </row>
        <row r="283">
          <cell r="G283">
            <v>2104.1</v>
          </cell>
        </row>
        <row r="287">
          <cell r="G287">
            <v>110.8</v>
          </cell>
        </row>
        <row r="291">
          <cell r="G291">
            <v>297.60000000000002</v>
          </cell>
        </row>
        <row r="295">
          <cell r="G295">
            <v>8145.8</v>
          </cell>
        </row>
        <row r="299">
          <cell r="G299">
            <v>1022.4</v>
          </cell>
        </row>
        <row r="303">
          <cell r="G303">
            <v>53.8</v>
          </cell>
        </row>
        <row r="307">
          <cell r="G307">
            <v>833.3</v>
          </cell>
        </row>
        <row r="311">
          <cell r="G311">
            <v>43.9</v>
          </cell>
        </row>
        <row r="319">
          <cell r="G319">
            <v>9318.5</v>
          </cell>
        </row>
        <row r="323">
          <cell r="G323">
            <v>490.5</v>
          </cell>
        </row>
        <row r="350">
          <cell r="G350">
            <v>5524.7</v>
          </cell>
        </row>
        <row r="354">
          <cell r="G354">
            <v>5374.8</v>
          </cell>
        </row>
        <row r="358">
          <cell r="G358">
            <v>100</v>
          </cell>
        </row>
        <row r="362">
          <cell r="G362">
            <v>265.89999999999998</v>
          </cell>
        </row>
        <row r="369">
          <cell r="G369">
            <v>88.6</v>
          </cell>
        </row>
        <row r="376">
          <cell r="G376">
            <v>1375</v>
          </cell>
        </row>
        <row r="388">
          <cell r="G388">
            <v>57</v>
          </cell>
        </row>
        <row r="394">
          <cell r="G394">
            <v>24.5</v>
          </cell>
        </row>
        <row r="400">
          <cell r="G400">
            <v>1.5</v>
          </cell>
        </row>
        <row r="404">
          <cell r="G404">
            <v>1.5</v>
          </cell>
        </row>
        <row r="413">
          <cell r="G413">
            <v>39</v>
          </cell>
        </row>
        <row r="419">
          <cell r="G419">
            <v>3</v>
          </cell>
        </row>
        <row r="431">
          <cell r="G431">
            <v>28.8</v>
          </cell>
        </row>
        <row r="435">
          <cell r="G435">
            <v>20.2</v>
          </cell>
        </row>
        <row r="438">
          <cell r="G438">
            <v>234</v>
          </cell>
        </row>
        <row r="446">
          <cell r="G446">
            <v>2486</v>
          </cell>
        </row>
        <row r="451">
          <cell r="G451">
            <v>364.2</v>
          </cell>
        </row>
        <row r="455">
          <cell r="G455">
            <v>8.1</v>
          </cell>
        </row>
        <row r="459">
          <cell r="G459">
            <v>150</v>
          </cell>
        </row>
        <row r="463">
          <cell r="G463">
            <v>2070.1999999999998</v>
          </cell>
        </row>
        <row r="468">
          <cell r="G468">
            <v>49</v>
          </cell>
        </row>
        <row r="475">
          <cell r="G475">
            <v>477.6</v>
          </cell>
        </row>
        <row r="478">
          <cell r="G478">
            <v>1700.5</v>
          </cell>
        </row>
        <row r="485">
          <cell r="G485">
            <v>661.6</v>
          </cell>
        </row>
        <row r="488">
          <cell r="G488">
            <v>102</v>
          </cell>
        </row>
        <row r="494">
          <cell r="G494">
            <v>24.5</v>
          </cell>
        </row>
        <row r="497">
          <cell r="G497">
            <v>54.4</v>
          </cell>
        </row>
        <row r="506">
          <cell r="G506">
            <v>46.4</v>
          </cell>
        </row>
        <row r="513">
          <cell r="G513">
            <v>1314.2</v>
          </cell>
        </row>
        <row r="519">
          <cell r="G519">
            <v>126</v>
          </cell>
        </row>
        <row r="526">
          <cell r="G526">
            <v>3048</v>
          </cell>
        </row>
        <row r="539">
          <cell r="G539">
            <v>6784.9</v>
          </cell>
        </row>
        <row r="572">
          <cell r="G572">
            <v>7530</v>
          </cell>
        </row>
        <row r="579">
          <cell r="G579">
            <v>2603</v>
          </cell>
        </row>
        <row r="580">
          <cell r="G580">
            <v>786</v>
          </cell>
        </row>
        <row r="581">
          <cell r="G581">
            <v>371.3</v>
          </cell>
        </row>
        <row r="606">
          <cell r="G606">
            <v>4097</v>
          </cell>
        </row>
        <row r="611">
          <cell r="G611">
            <v>6041</v>
          </cell>
        </row>
        <row r="616">
          <cell r="G616">
            <v>1716.1</v>
          </cell>
        </row>
        <row r="633">
          <cell r="G633">
            <v>3</v>
          </cell>
        </row>
        <row r="642">
          <cell r="G642">
            <v>6.1</v>
          </cell>
        </row>
        <row r="650">
          <cell r="G650">
            <v>9987</v>
          </cell>
        </row>
        <row r="654">
          <cell r="G654">
            <v>26978.2</v>
          </cell>
        </row>
        <row r="658">
          <cell r="G658">
            <v>269.8</v>
          </cell>
        </row>
        <row r="668">
          <cell r="G668">
            <v>3071.8</v>
          </cell>
        </row>
        <row r="677">
          <cell r="G677">
            <v>20295</v>
          </cell>
        </row>
        <row r="682">
          <cell r="G682">
            <v>8131</v>
          </cell>
        </row>
        <row r="778">
          <cell r="G778">
            <v>2093</v>
          </cell>
        </row>
        <row r="783">
          <cell r="G783">
            <v>1800</v>
          </cell>
        </row>
        <row r="797">
          <cell r="G797">
            <v>76.199999999999989</v>
          </cell>
        </row>
        <row r="803">
          <cell r="G803">
            <v>14.4</v>
          </cell>
        </row>
        <row r="810">
          <cell r="G810">
            <v>487</v>
          </cell>
        </row>
        <row r="815">
          <cell r="G815">
            <v>51</v>
          </cell>
        </row>
        <row r="821">
          <cell r="G821">
            <v>124.3</v>
          </cell>
        </row>
        <row r="825">
          <cell r="G825">
            <v>40</v>
          </cell>
        </row>
        <row r="829">
          <cell r="G829">
            <v>72.400000000000006</v>
          </cell>
        </row>
        <row r="833">
          <cell r="G833">
            <v>29</v>
          </cell>
        </row>
        <row r="837">
          <cell r="G837">
            <v>3188</v>
          </cell>
        </row>
        <row r="842">
          <cell r="G842">
            <v>563.1</v>
          </cell>
        </row>
        <row r="846">
          <cell r="G846">
            <v>1</v>
          </cell>
        </row>
        <row r="849">
          <cell r="G849">
            <v>16.100000000000001</v>
          </cell>
        </row>
        <row r="857">
          <cell r="G857">
            <v>518.20000000000005</v>
          </cell>
        </row>
        <row r="861">
          <cell r="G861">
            <v>3366.2000000000003</v>
          </cell>
        </row>
        <row r="866">
          <cell r="G866">
            <v>117.80000000000001</v>
          </cell>
        </row>
        <row r="874">
          <cell r="G874">
            <v>1607</v>
          </cell>
        </row>
        <row r="882">
          <cell r="G882">
            <v>9</v>
          </cell>
        </row>
        <row r="888">
          <cell r="G888">
            <v>8.4</v>
          </cell>
        </row>
        <row r="896">
          <cell r="G896">
            <v>15</v>
          </cell>
        </row>
        <row r="905">
          <cell r="G905">
            <v>21358.3</v>
          </cell>
        </row>
        <row r="909">
          <cell r="G909">
            <v>1124.0999999999999</v>
          </cell>
        </row>
        <row r="913">
          <cell r="G913">
            <v>540</v>
          </cell>
        </row>
        <row r="926">
          <cell r="G926">
            <v>25573.8</v>
          </cell>
        </row>
        <row r="930">
          <cell r="G930">
            <v>1346.4</v>
          </cell>
        </row>
        <row r="934">
          <cell r="G934">
            <v>10.7</v>
          </cell>
        </row>
        <row r="951">
          <cell r="G951">
            <v>21</v>
          </cell>
        </row>
        <row r="958">
          <cell r="G958">
            <v>13</v>
          </cell>
        </row>
        <row r="964">
          <cell r="G964">
            <v>40</v>
          </cell>
        </row>
        <row r="973">
          <cell r="G973">
            <v>3.6</v>
          </cell>
        </row>
        <row r="979">
          <cell r="G979">
            <v>24</v>
          </cell>
        </row>
        <row r="983">
          <cell r="G983">
            <v>115</v>
          </cell>
        </row>
        <row r="989">
          <cell r="G989">
            <v>25.8</v>
          </cell>
        </row>
        <row r="995">
          <cell r="G995">
            <v>2</v>
          </cell>
        </row>
        <row r="1041">
          <cell r="G1041">
            <v>266.60000000000002</v>
          </cell>
        </row>
        <row r="1078">
          <cell r="G1078">
            <v>1237</v>
          </cell>
        </row>
        <row r="1083">
          <cell r="G1083">
            <v>297</v>
          </cell>
        </row>
        <row r="1116">
          <cell r="G1116">
            <v>45</v>
          </cell>
        </row>
        <row r="1135">
          <cell r="G1135">
            <v>2563</v>
          </cell>
        </row>
        <row r="1140">
          <cell r="G1140">
            <v>620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0"/>
  <sheetViews>
    <sheetView tabSelected="1" zoomScaleNormal="100" workbookViewId="0">
      <selection activeCell="E1" sqref="E1:H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4.42578125" style="2" customWidth="1"/>
    <col min="7" max="7" width="7.5703125" style="2" customWidth="1"/>
    <col min="8" max="8" width="12.7109375" style="40" customWidth="1"/>
    <col min="9" max="16384" width="9.140625" style="2"/>
  </cols>
  <sheetData>
    <row r="1" spans="1:9" ht="147.75" customHeight="1" x14ac:dyDescent="0.25">
      <c r="E1" s="98" t="s">
        <v>233</v>
      </c>
      <c r="F1" s="98"/>
      <c r="G1" s="98"/>
      <c r="H1" s="98"/>
    </row>
    <row r="2" spans="1:9" ht="142.5" customHeight="1" x14ac:dyDescent="0.25">
      <c r="D2" s="3"/>
      <c r="E2" s="98" t="s">
        <v>214</v>
      </c>
      <c r="F2" s="98"/>
      <c r="G2" s="98"/>
      <c r="H2" s="98"/>
    </row>
    <row r="3" spans="1:9" ht="15" x14ac:dyDescent="0.25">
      <c r="D3" s="3"/>
      <c r="E3" s="3"/>
      <c r="F3" s="4"/>
      <c r="G3" s="4"/>
      <c r="H3" s="4"/>
    </row>
    <row r="4" spans="1:9" ht="15.75" x14ac:dyDescent="0.2">
      <c r="B4" s="99" t="s">
        <v>193</v>
      </c>
      <c r="C4" s="99"/>
      <c r="D4" s="99"/>
      <c r="E4" s="99"/>
      <c r="F4" s="99"/>
      <c r="G4" s="99"/>
      <c r="H4" s="99"/>
      <c r="I4" s="99"/>
    </row>
    <row r="5" spans="1:9" ht="16.5" customHeight="1" x14ac:dyDescent="0.25">
      <c r="G5" s="96" t="s">
        <v>0</v>
      </c>
      <c r="H5" s="97"/>
    </row>
    <row r="6" spans="1:9" ht="15" x14ac:dyDescent="0.25">
      <c r="B6" s="81"/>
      <c r="C6" s="100" t="s">
        <v>1</v>
      </c>
      <c r="D6" s="103" t="s">
        <v>2</v>
      </c>
      <c r="E6" s="104"/>
      <c r="F6" s="104"/>
      <c r="G6" s="105"/>
      <c r="H6" s="100" t="s">
        <v>3</v>
      </c>
    </row>
    <row r="7" spans="1:9" ht="15" customHeight="1" x14ac:dyDescent="0.25">
      <c r="A7" s="5"/>
      <c r="B7" s="82" t="s">
        <v>5</v>
      </c>
      <c r="C7" s="101"/>
      <c r="D7" s="108" t="s">
        <v>6</v>
      </c>
      <c r="E7" s="95" t="s">
        <v>7</v>
      </c>
      <c r="F7" s="95" t="s">
        <v>8</v>
      </c>
      <c r="G7" s="95" t="s">
        <v>9</v>
      </c>
      <c r="H7" s="106"/>
    </row>
    <row r="8" spans="1:9" ht="15" customHeight="1" x14ac:dyDescent="0.25">
      <c r="A8" s="6" t="s">
        <v>4</v>
      </c>
      <c r="B8" s="83"/>
      <c r="C8" s="102"/>
      <c r="D8" s="109"/>
      <c r="E8" s="95"/>
      <c r="F8" s="95"/>
      <c r="G8" s="95"/>
      <c r="H8" s="107"/>
    </row>
    <row r="9" spans="1:9" ht="45" x14ac:dyDescent="0.25">
      <c r="A9" s="6"/>
      <c r="B9" s="8" t="s">
        <v>10</v>
      </c>
      <c r="C9" s="47" t="s">
        <v>11</v>
      </c>
      <c r="D9" s="9" t="s">
        <v>12</v>
      </c>
      <c r="E9" s="10"/>
      <c r="F9" s="9" t="s">
        <v>220</v>
      </c>
      <c r="G9" s="10"/>
      <c r="H9" s="85">
        <f>H10+H14+H18+H21+H27+H32+H36</f>
        <v>33491.4</v>
      </c>
    </row>
    <row r="10" spans="1:9" ht="60" x14ac:dyDescent="0.25">
      <c r="A10" s="7">
        <v>1</v>
      </c>
      <c r="B10" s="80" t="s">
        <v>13</v>
      </c>
      <c r="C10" s="48" t="s">
        <v>14</v>
      </c>
      <c r="D10" s="9" t="s">
        <v>12</v>
      </c>
      <c r="E10" s="9"/>
      <c r="F10" s="49" t="s">
        <v>216</v>
      </c>
      <c r="G10" s="10"/>
      <c r="H10" s="85">
        <f>H11+H12+H13</f>
        <v>6821.5</v>
      </c>
    </row>
    <row r="11" spans="1:9" ht="60" x14ac:dyDescent="0.25">
      <c r="A11" s="7"/>
      <c r="B11" s="80" t="s">
        <v>13</v>
      </c>
      <c r="C11" s="48" t="s">
        <v>15</v>
      </c>
      <c r="D11" s="9" t="s">
        <v>12</v>
      </c>
      <c r="E11" s="9" t="s">
        <v>16</v>
      </c>
      <c r="F11" s="49" t="s">
        <v>17</v>
      </c>
      <c r="G11" s="9" t="s">
        <v>18</v>
      </c>
      <c r="H11" s="85">
        <f>SUM('[1]9'!G61)</f>
        <v>7.5</v>
      </c>
    </row>
    <row r="12" spans="1:9" ht="60" x14ac:dyDescent="0.25">
      <c r="A12" s="7">
        <v>2</v>
      </c>
      <c r="B12" s="80" t="s">
        <v>13</v>
      </c>
      <c r="C12" s="48" t="s">
        <v>15</v>
      </c>
      <c r="D12" s="50" t="s">
        <v>12</v>
      </c>
      <c r="E12" s="9" t="s">
        <v>19</v>
      </c>
      <c r="F12" s="49" t="s">
        <v>17</v>
      </c>
      <c r="G12" s="9" t="s">
        <v>18</v>
      </c>
      <c r="H12" s="85">
        <f>SUM('[1]9'!G109)</f>
        <v>6761.2</v>
      </c>
    </row>
    <row r="13" spans="1:9" ht="60" x14ac:dyDescent="0.25">
      <c r="A13" s="7">
        <v>3</v>
      </c>
      <c r="B13" s="80" t="s">
        <v>13</v>
      </c>
      <c r="C13" s="48" t="s">
        <v>15</v>
      </c>
      <c r="D13" s="50" t="s">
        <v>12</v>
      </c>
      <c r="E13" s="9" t="s">
        <v>19</v>
      </c>
      <c r="F13" s="11" t="s">
        <v>20</v>
      </c>
      <c r="G13" s="9" t="s">
        <v>18</v>
      </c>
      <c r="H13" s="85">
        <f>SUM('[1]9'!G113+'[1]9'!G117)</f>
        <v>52.800000000000004</v>
      </c>
    </row>
    <row r="14" spans="1:9" ht="60" x14ac:dyDescent="0.25">
      <c r="A14" s="7"/>
      <c r="B14" s="80" t="s">
        <v>22</v>
      </c>
      <c r="C14" s="47" t="s">
        <v>23</v>
      </c>
      <c r="D14" s="50" t="s">
        <v>12</v>
      </c>
      <c r="E14" s="9"/>
      <c r="F14" s="49" t="s">
        <v>215</v>
      </c>
      <c r="G14" s="9"/>
      <c r="H14" s="85">
        <f>H15+H16+H17</f>
        <v>1318.4</v>
      </c>
    </row>
    <row r="15" spans="1:9" ht="67.5" customHeight="1" x14ac:dyDescent="0.25">
      <c r="A15" s="8" t="s">
        <v>21</v>
      </c>
      <c r="B15" s="80" t="s">
        <v>22</v>
      </c>
      <c r="C15" s="47" t="s">
        <v>24</v>
      </c>
      <c r="D15" s="50" t="s">
        <v>12</v>
      </c>
      <c r="E15" s="9" t="s">
        <v>19</v>
      </c>
      <c r="F15" s="49" t="s">
        <v>217</v>
      </c>
      <c r="G15" s="9" t="s">
        <v>25</v>
      </c>
      <c r="H15" s="85">
        <f>SUM('[1]9'!G136)</f>
        <v>941</v>
      </c>
    </row>
    <row r="16" spans="1:9" ht="60" x14ac:dyDescent="0.25">
      <c r="A16" s="7">
        <v>5</v>
      </c>
      <c r="B16" s="80" t="s">
        <v>22</v>
      </c>
      <c r="C16" s="47" t="s">
        <v>24</v>
      </c>
      <c r="D16" s="50" t="s">
        <v>12</v>
      </c>
      <c r="E16" s="9" t="s">
        <v>19</v>
      </c>
      <c r="F16" s="49" t="s">
        <v>217</v>
      </c>
      <c r="G16" s="9" t="s">
        <v>26</v>
      </c>
      <c r="H16" s="85">
        <v>371.2</v>
      </c>
    </row>
    <row r="17" spans="1:8" ht="60" x14ac:dyDescent="0.25">
      <c r="A17" s="7">
        <v>6</v>
      </c>
      <c r="B17" s="80" t="s">
        <v>22</v>
      </c>
      <c r="C17" s="47" t="s">
        <v>24</v>
      </c>
      <c r="D17" s="50" t="s">
        <v>12</v>
      </c>
      <c r="E17" s="9" t="s">
        <v>19</v>
      </c>
      <c r="F17" s="49" t="s">
        <v>217</v>
      </c>
      <c r="G17" s="9" t="s">
        <v>27</v>
      </c>
      <c r="H17" s="85">
        <f>SUM('[1]9'!G146)</f>
        <v>6.2</v>
      </c>
    </row>
    <row r="18" spans="1:8" ht="60" x14ac:dyDescent="0.25">
      <c r="A18" s="7">
        <v>7</v>
      </c>
      <c r="B18" s="80" t="s">
        <v>28</v>
      </c>
      <c r="C18" s="48" t="s">
        <v>29</v>
      </c>
      <c r="D18" s="50" t="s">
        <v>12</v>
      </c>
      <c r="E18" s="9"/>
      <c r="F18" s="51" t="s">
        <v>218</v>
      </c>
      <c r="G18" s="9"/>
      <c r="H18" s="85">
        <f>SUM(H19:H20)</f>
        <v>6969.5</v>
      </c>
    </row>
    <row r="19" spans="1:8" ht="60" x14ac:dyDescent="0.25">
      <c r="A19" s="7"/>
      <c r="B19" s="80" t="s">
        <v>28</v>
      </c>
      <c r="C19" s="48" t="s">
        <v>29</v>
      </c>
      <c r="D19" s="50" t="s">
        <v>12</v>
      </c>
      <c r="E19" s="9" t="s">
        <v>16</v>
      </c>
      <c r="F19" s="51" t="s">
        <v>30</v>
      </c>
      <c r="G19" s="9" t="s">
        <v>18</v>
      </c>
      <c r="H19" s="85">
        <f>SUM('[1]9'!G67)</f>
        <v>7</v>
      </c>
    </row>
    <row r="20" spans="1:8" ht="60" x14ac:dyDescent="0.25">
      <c r="A20" s="7"/>
      <c r="B20" s="80" t="s">
        <v>28</v>
      </c>
      <c r="C20" s="48" t="s">
        <v>31</v>
      </c>
      <c r="D20" s="50" t="s">
        <v>12</v>
      </c>
      <c r="E20" s="9" t="s">
        <v>19</v>
      </c>
      <c r="F20" s="51" t="s">
        <v>30</v>
      </c>
      <c r="G20" s="9" t="s">
        <v>18</v>
      </c>
      <c r="H20" s="85">
        <f>SUM('[1]9'!G165)</f>
        <v>6962.5</v>
      </c>
    </row>
    <row r="21" spans="1:8" ht="75" x14ac:dyDescent="0.25">
      <c r="A21" s="7">
        <v>9</v>
      </c>
      <c r="B21" s="12" t="s">
        <v>32</v>
      </c>
      <c r="C21" s="47" t="s">
        <v>33</v>
      </c>
      <c r="D21" s="50" t="s">
        <v>12</v>
      </c>
      <c r="E21" s="9"/>
      <c r="F21" s="51" t="s">
        <v>219</v>
      </c>
      <c r="G21" s="9"/>
      <c r="H21" s="85">
        <f>H22+H23+H24+H26+H25</f>
        <v>9042.5999999999985</v>
      </c>
    </row>
    <row r="22" spans="1:8" ht="75" customHeight="1" x14ac:dyDescent="0.25">
      <c r="A22" s="7"/>
      <c r="B22" s="12" t="s">
        <v>32</v>
      </c>
      <c r="C22" s="47" t="s">
        <v>34</v>
      </c>
      <c r="D22" s="50" t="s">
        <v>12</v>
      </c>
      <c r="E22" s="9" t="s">
        <v>35</v>
      </c>
      <c r="F22" s="49" t="s">
        <v>36</v>
      </c>
      <c r="G22" s="9" t="s">
        <v>25</v>
      </c>
      <c r="H22" s="85">
        <f>SUM('[1]9'!G18)</f>
        <v>3383.6</v>
      </c>
    </row>
    <row r="23" spans="1:8" ht="75" x14ac:dyDescent="0.25">
      <c r="A23" s="7"/>
      <c r="B23" s="12" t="s">
        <v>32</v>
      </c>
      <c r="C23" s="47" t="s">
        <v>34</v>
      </c>
      <c r="D23" s="50" t="s">
        <v>12</v>
      </c>
      <c r="E23" s="9" t="s">
        <v>35</v>
      </c>
      <c r="F23" s="49" t="s">
        <v>36</v>
      </c>
      <c r="G23" s="9" t="s">
        <v>26</v>
      </c>
      <c r="H23" s="85">
        <f>SUM('[1]9'!G23)</f>
        <v>272.39999999999998</v>
      </c>
    </row>
    <row r="24" spans="1:8" ht="75" x14ac:dyDescent="0.25">
      <c r="A24" s="7">
        <v>10</v>
      </c>
      <c r="B24" s="12" t="s">
        <v>32</v>
      </c>
      <c r="C24" s="47" t="s">
        <v>34</v>
      </c>
      <c r="D24" s="50" t="s">
        <v>12</v>
      </c>
      <c r="E24" s="9" t="s">
        <v>35</v>
      </c>
      <c r="F24" s="49" t="s">
        <v>36</v>
      </c>
      <c r="G24" s="9" t="s">
        <v>27</v>
      </c>
      <c r="H24" s="85">
        <f>SUM('[1]9'!G28)</f>
        <v>16.7</v>
      </c>
    </row>
    <row r="25" spans="1:8" ht="75" x14ac:dyDescent="0.25">
      <c r="A25" s="7">
        <v>11</v>
      </c>
      <c r="B25" s="12" t="s">
        <v>32</v>
      </c>
      <c r="C25" s="47" t="s">
        <v>34</v>
      </c>
      <c r="D25" s="50" t="s">
        <v>12</v>
      </c>
      <c r="E25" s="9" t="s">
        <v>35</v>
      </c>
      <c r="F25" s="52">
        <v>4240142400</v>
      </c>
      <c r="G25" s="43">
        <v>400</v>
      </c>
      <c r="H25" s="85">
        <f>SUM('[1]9'!G32)</f>
        <v>5368.4</v>
      </c>
    </row>
    <row r="26" spans="1:8" ht="75" x14ac:dyDescent="0.25">
      <c r="A26" s="7">
        <v>12</v>
      </c>
      <c r="B26" s="12" t="s">
        <v>32</v>
      </c>
      <c r="C26" s="47" t="s">
        <v>34</v>
      </c>
      <c r="D26" s="50" t="s">
        <v>12</v>
      </c>
      <c r="E26" s="9" t="s">
        <v>16</v>
      </c>
      <c r="F26" s="49" t="s">
        <v>36</v>
      </c>
      <c r="G26" s="9" t="s">
        <v>26</v>
      </c>
      <c r="H26" s="85">
        <f>SUM('[1]9'!G73)</f>
        <v>1.5</v>
      </c>
    </row>
    <row r="27" spans="1:8" ht="75" x14ac:dyDescent="0.25">
      <c r="A27" s="7"/>
      <c r="B27" s="12" t="s">
        <v>37</v>
      </c>
      <c r="C27" s="47" t="s">
        <v>38</v>
      </c>
      <c r="D27" s="50" t="s">
        <v>12</v>
      </c>
      <c r="E27" s="9"/>
      <c r="F27" s="49" t="s">
        <v>221</v>
      </c>
      <c r="G27" s="9"/>
      <c r="H27" s="85">
        <f>H28+H29+H31+H30</f>
        <v>2037.9</v>
      </c>
    </row>
    <row r="28" spans="1:8" ht="75" x14ac:dyDescent="0.25">
      <c r="A28" s="7"/>
      <c r="B28" s="12" t="s">
        <v>37</v>
      </c>
      <c r="C28" s="47" t="s">
        <v>38</v>
      </c>
      <c r="D28" s="50" t="s">
        <v>12</v>
      </c>
      <c r="E28" s="9" t="s">
        <v>39</v>
      </c>
      <c r="F28" s="49" t="s">
        <v>40</v>
      </c>
      <c r="G28" s="9" t="s">
        <v>25</v>
      </c>
      <c r="H28" s="85">
        <v>1952.4</v>
      </c>
    </row>
    <row r="29" spans="1:8" ht="75" x14ac:dyDescent="0.25">
      <c r="A29" s="7">
        <v>13</v>
      </c>
      <c r="B29" s="12" t="s">
        <v>37</v>
      </c>
      <c r="C29" s="47" t="s">
        <v>38</v>
      </c>
      <c r="D29" s="50" t="s">
        <v>12</v>
      </c>
      <c r="E29" s="9" t="s">
        <v>39</v>
      </c>
      <c r="F29" s="49" t="s">
        <v>40</v>
      </c>
      <c r="G29" s="9" t="s">
        <v>26</v>
      </c>
      <c r="H29" s="85">
        <v>78.7</v>
      </c>
    </row>
    <row r="30" spans="1:8" ht="75" x14ac:dyDescent="0.25">
      <c r="A30" s="7">
        <v>14</v>
      </c>
      <c r="B30" s="12" t="s">
        <v>37</v>
      </c>
      <c r="C30" s="47" t="s">
        <v>38</v>
      </c>
      <c r="D30" s="50" t="s">
        <v>12</v>
      </c>
      <c r="E30" s="9" t="s">
        <v>39</v>
      </c>
      <c r="F30" s="49" t="s">
        <v>40</v>
      </c>
      <c r="G30" s="9" t="s">
        <v>27</v>
      </c>
      <c r="H30" s="85">
        <f>SUM('[1]9'!G187)</f>
        <v>3</v>
      </c>
    </row>
    <row r="31" spans="1:8" ht="75" x14ac:dyDescent="0.25">
      <c r="A31" s="7"/>
      <c r="B31" s="12" t="s">
        <v>37</v>
      </c>
      <c r="C31" s="47" t="s">
        <v>38</v>
      </c>
      <c r="D31" s="50" t="s">
        <v>12</v>
      </c>
      <c r="E31" s="9" t="s">
        <v>16</v>
      </c>
      <c r="F31" s="49" t="s">
        <v>40</v>
      </c>
      <c r="G31" s="9" t="s">
        <v>26</v>
      </c>
      <c r="H31" s="85">
        <f>SUM('[1]9'!G88)</f>
        <v>3.8</v>
      </c>
    </row>
    <row r="32" spans="1:8" ht="75" x14ac:dyDescent="0.25">
      <c r="A32" s="7"/>
      <c r="B32" s="53" t="s">
        <v>41</v>
      </c>
      <c r="C32" s="47" t="s">
        <v>42</v>
      </c>
      <c r="D32" s="50" t="s">
        <v>12</v>
      </c>
      <c r="E32" s="9"/>
      <c r="F32" s="51"/>
      <c r="G32" s="9"/>
      <c r="H32" s="85">
        <f>SUM(H33:H35)</f>
        <v>7085.3</v>
      </c>
    </row>
    <row r="33" spans="1:8" ht="71.25" customHeight="1" x14ac:dyDescent="0.25">
      <c r="A33" s="7"/>
      <c r="B33" s="53" t="s">
        <v>41</v>
      </c>
      <c r="C33" s="47" t="s">
        <v>42</v>
      </c>
      <c r="D33" s="50" t="s">
        <v>12</v>
      </c>
      <c r="E33" s="9" t="s">
        <v>16</v>
      </c>
      <c r="F33" s="51" t="s">
        <v>43</v>
      </c>
      <c r="G33" s="9" t="s">
        <v>26</v>
      </c>
      <c r="H33" s="85">
        <f>SUM('[1]9'!G94)</f>
        <v>5.8</v>
      </c>
    </row>
    <row r="34" spans="1:8" ht="75" x14ac:dyDescent="0.25">
      <c r="A34" s="7"/>
      <c r="B34" s="53" t="s">
        <v>41</v>
      </c>
      <c r="C34" s="47" t="s">
        <v>42</v>
      </c>
      <c r="D34" s="50" t="s">
        <v>12</v>
      </c>
      <c r="E34" s="9" t="s">
        <v>39</v>
      </c>
      <c r="F34" s="51" t="s">
        <v>43</v>
      </c>
      <c r="G34" s="9" t="s">
        <v>25</v>
      </c>
      <c r="H34" s="85">
        <f>SUM('[1]9'!G193)</f>
        <v>6960</v>
      </c>
    </row>
    <row r="35" spans="1:8" ht="75" x14ac:dyDescent="0.25">
      <c r="A35" s="7"/>
      <c r="B35" s="53" t="s">
        <v>41</v>
      </c>
      <c r="C35" s="47" t="s">
        <v>42</v>
      </c>
      <c r="D35" s="50" t="s">
        <v>12</v>
      </c>
      <c r="E35" s="9" t="s">
        <v>39</v>
      </c>
      <c r="F35" s="51" t="s">
        <v>43</v>
      </c>
      <c r="G35" s="9" t="s">
        <v>26</v>
      </c>
      <c r="H35" s="85">
        <f>SUM('[1]9'!G197)</f>
        <v>119.5</v>
      </c>
    </row>
    <row r="36" spans="1:8" ht="75" x14ac:dyDescent="0.25">
      <c r="A36" s="7"/>
      <c r="B36" s="13" t="s">
        <v>44</v>
      </c>
      <c r="C36" s="47"/>
      <c r="D36" s="50" t="s">
        <v>12</v>
      </c>
      <c r="E36" s="9"/>
      <c r="F36" s="51" t="s">
        <v>222</v>
      </c>
      <c r="G36" s="9"/>
      <c r="H36" s="85">
        <f>SUM(H37:H41)</f>
        <v>216.2</v>
      </c>
    </row>
    <row r="37" spans="1:8" ht="75" x14ac:dyDescent="0.25">
      <c r="A37" s="7"/>
      <c r="B37" s="13" t="s">
        <v>44</v>
      </c>
      <c r="C37" s="47" t="s">
        <v>34</v>
      </c>
      <c r="D37" s="50" t="s">
        <v>12</v>
      </c>
      <c r="E37" s="9" t="s">
        <v>35</v>
      </c>
      <c r="F37" s="14" t="s">
        <v>45</v>
      </c>
      <c r="G37" s="9" t="s">
        <v>26</v>
      </c>
      <c r="H37" s="85">
        <f>SUM('[1]9'!G46)</f>
        <v>64</v>
      </c>
    </row>
    <row r="38" spans="1:8" ht="75" x14ac:dyDescent="0.25">
      <c r="A38" s="7"/>
      <c r="B38" s="13" t="s">
        <v>44</v>
      </c>
      <c r="C38" s="47"/>
      <c r="D38" s="50" t="s">
        <v>12</v>
      </c>
      <c r="E38" s="9" t="s">
        <v>16</v>
      </c>
      <c r="F38" s="14" t="s">
        <v>45</v>
      </c>
      <c r="G38" s="9" t="s">
        <v>26</v>
      </c>
      <c r="H38" s="85">
        <v>12.2</v>
      </c>
    </row>
    <row r="39" spans="1:8" ht="75" x14ac:dyDescent="0.25">
      <c r="A39" s="7"/>
      <c r="B39" s="13" t="s">
        <v>44</v>
      </c>
      <c r="C39" s="47" t="s">
        <v>46</v>
      </c>
      <c r="D39" s="50" t="s">
        <v>12</v>
      </c>
      <c r="E39" s="9" t="s">
        <v>16</v>
      </c>
      <c r="F39" s="14" t="s">
        <v>45</v>
      </c>
      <c r="G39" s="9" t="s">
        <v>18</v>
      </c>
      <c r="H39" s="85">
        <f>SUM('[1]9'!G82)</f>
        <v>10</v>
      </c>
    </row>
    <row r="40" spans="1:8" ht="75" x14ac:dyDescent="0.25">
      <c r="A40" s="7"/>
      <c r="B40" s="13" t="s">
        <v>44</v>
      </c>
      <c r="C40" s="47" t="s">
        <v>15</v>
      </c>
      <c r="D40" s="50" t="s">
        <v>12</v>
      </c>
      <c r="E40" s="9" t="s">
        <v>19</v>
      </c>
      <c r="F40" s="14" t="s">
        <v>45</v>
      </c>
      <c r="G40" s="9" t="s">
        <v>18</v>
      </c>
      <c r="H40" s="85">
        <f>SUM('[1]9'!G123)</f>
        <v>30</v>
      </c>
    </row>
    <row r="41" spans="1:8" ht="75" x14ac:dyDescent="0.25">
      <c r="A41" s="7"/>
      <c r="B41" s="13" t="s">
        <v>44</v>
      </c>
      <c r="C41" s="47" t="s">
        <v>24</v>
      </c>
      <c r="D41" s="50" t="s">
        <v>12</v>
      </c>
      <c r="E41" s="9" t="s">
        <v>19</v>
      </c>
      <c r="F41" s="14" t="s">
        <v>45</v>
      </c>
      <c r="G41" s="9" t="s">
        <v>26</v>
      </c>
      <c r="H41" s="85">
        <f>SUM('[1]9'!G151)</f>
        <v>100</v>
      </c>
    </row>
    <row r="42" spans="1:8" ht="30" x14ac:dyDescent="0.25">
      <c r="A42" s="7"/>
      <c r="B42" s="54" t="s">
        <v>47</v>
      </c>
      <c r="C42" s="47" t="s">
        <v>38</v>
      </c>
      <c r="D42" s="50" t="s">
        <v>12</v>
      </c>
      <c r="E42" s="9"/>
      <c r="F42" s="51"/>
      <c r="G42" s="9"/>
      <c r="H42" s="85">
        <f>H47+H48+H49+H43+H44+H45+H46</f>
        <v>10421.4</v>
      </c>
    </row>
    <row r="43" spans="1:8" ht="75" x14ac:dyDescent="0.25">
      <c r="A43" s="7"/>
      <c r="B43" s="55" t="s">
        <v>111</v>
      </c>
      <c r="C43" s="47"/>
      <c r="D43" s="50" t="s">
        <v>12</v>
      </c>
      <c r="E43" s="9" t="s">
        <v>16</v>
      </c>
      <c r="F43" s="15" t="s">
        <v>48</v>
      </c>
      <c r="G43" s="9" t="s">
        <v>26</v>
      </c>
      <c r="H43" s="85">
        <f>SUM('[1]9'!G100)</f>
        <v>3</v>
      </c>
    </row>
    <row r="44" spans="1:8" ht="78" customHeight="1" x14ac:dyDescent="0.25">
      <c r="A44" s="7"/>
      <c r="B44" s="8" t="s">
        <v>49</v>
      </c>
      <c r="C44" s="48" t="s">
        <v>31</v>
      </c>
      <c r="D44" s="50" t="s">
        <v>12</v>
      </c>
      <c r="E44" s="9" t="s">
        <v>39</v>
      </c>
      <c r="F44" s="16">
        <v>5300100049</v>
      </c>
      <c r="G44" s="9" t="s">
        <v>26</v>
      </c>
      <c r="H44" s="85">
        <f>SUM('[1]9'!G217)</f>
        <v>5</v>
      </c>
    </row>
    <row r="45" spans="1:8" ht="78" customHeight="1" x14ac:dyDescent="0.25">
      <c r="A45" s="7"/>
      <c r="B45" s="8" t="s">
        <v>49</v>
      </c>
      <c r="C45" s="48"/>
      <c r="D45" s="50" t="s">
        <v>12</v>
      </c>
      <c r="E45" s="9" t="s">
        <v>39</v>
      </c>
      <c r="F45" s="16">
        <v>5300100049</v>
      </c>
      <c r="G45" s="9" t="s">
        <v>18</v>
      </c>
      <c r="H45" s="85">
        <f>SUM('[1]9'!G220)</f>
        <v>50</v>
      </c>
    </row>
    <row r="46" spans="1:8" ht="78" customHeight="1" x14ac:dyDescent="0.25">
      <c r="A46" s="7"/>
      <c r="B46" s="8" t="s">
        <v>208</v>
      </c>
      <c r="C46" s="48" t="s">
        <v>209</v>
      </c>
      <c r="D46" s="50" t="s">
        <v>12</v>
      </c>
      <c r="E46" s="9" t="s">
        <v>35</v>
      </c>
      <c r="F46" s="16" t="s">
        <v>210</v>
      </c>
      <c r="G46" s="9" t="s">
        <v>26</v>
      </c>
      <c r="H46" s="85">
        <f>SUM('[1]9'!G53)</f>
        <v>20</v>
      </c>
    </row>
    <row r="47" spans="1:8" ht="78" customHeight="1" x14ac:dyDescent="0.25">
      <c r="A47" s="7"/>
      <c r="B47" s="8" t="s">
        <v>52</v>
      </c>
      <c r="C47" s="47" t="s">
        <v>38</v>
      </c>
      <c r="D47" s="50" t="s">
        <v>12</v>
      </c>
      <c r="E47" s="9" t="s">
        <v>39</v>
      </c>
      <c r="F47" s="15" t="s">
        <v>53</v>
      </c>
      <c r="G47" s="9" t="s">
        <v>26</v>
      </c>
      <c r="H47" s="85">
        <f>SUM('[1]9'!G205)</f>
        <v>40.4</v>
      </c>
    </row>
    <row r="48" spans="1:8" ht="60" x14ac:dyDescent="0.25">
      <c r="A48" s="7"/>
      <c r="B48" s="56" t="s">
        <v>54</v>
      </c>
      <c r="C48" s="48" t="s">
        <v>31</v>
      </c>
      <c r="D48" s="50" t="s">
        <v>12</v>
      </c>
      <c r="E48" s="9" t="s">
        <v>39</v>
      </c>
      <c r="F48" s="57">
        <v>5600100055</v>
      </c>
      <c r="G48" s="9" t="s">
        <v>18</v>
      </c>
      <c r="H48" s="85">
        <f>SUM('[1]9'!G211)</f>
        <v>18</v>
      </c>
    </row>
    <row r="49" spans="1:8" ht="60" x14ac:dyDescent="0.25">
      <c r="A49" s="7"/>
      <c r="B49" s="13" t="s">
        <v>55</v>
      </c>
      <c r="C49" s="58"/>
      <c r="D49" s="50" t="s">
        <v>12</v>
      </c>
      <c r="E49" s="9"/>
      <c r="F49" s="49"/>
      <c r="G49" s="9"/>
      <c r="H49" s="85">
        <f>SUM(H50:H53)</f>
        <v>10285</v>
      </c>
    </row>
    <row r="50" spans="1:8" ht="75" x14ac:dyDescent="0.25">
      <c r="A50" s="7"/>
      <c r="B50" s="17" t="s">
        <v>56</v>
      </c>
      <c r="C50" s="46" t="s">
        <v>34</v>
      </c>
      <c r="D50" s="50" t="s">
        <v>12</v>
      </c>
      <c r="E50" s="9" t="s">
        <v>35</v>
      </c>
      <c r="F50" s="14" t="s">
        <v>57</v>
      </c>
      <c r="G50" s="9" t="s">
        <v>25</v>
      </c>
      <c r="H50" s="85">
        <f>SUM('[1]9'!G39)</f>
        <v>263</v>
      </c>
    </row>
    <row r="51" spans="1:8" ht="75" x14ac:dyDescent="0.25">
      <c r="A51" s="7"/>
      <c r="B51" s="17" t="s">
        <v>56</v>
      </c>
      <c r="C51" s="46" t="s">
        <v>23</v>
      </c>
      <c r="D51" s="50" t="s">
        <v>12</v>
      </c>
      <c r="E51" s="9" t="s">
        <v>19</v>
      </c>
      <c r="F51" s="14" t="s">
        <v>57</v>
      </c>
      <c r="G51" s="9" t="s">
        <v>25</v>
      </c>
      <c r="H51" s="85">
        <f>SUM('[1]9'!G158)</f>
        <v>345</v>
      </c>
    </row>
    <row r="52" spans="1:8" ht="75" x14ac:dyDescent="0.25">
      <c r="A52" s="7"/>
      <c r="B52" s="17" t="s">
        <v>56</v>
      </c>
      <c r="C52" s="46" t="s">
        <v>58</v>
      </c>
      <c r="D52" s="50" t="s">
        <v>12</v>
      </c>
      <c r="E52" s="9" t="s">
        <v>19</v>
      </c>
      <c r="F52" s="14" t="s">
        <v>57</v>
      </c>
      <c r="G52" s="9" t="s">
        <v>18</v>
      </c>
      <c r="H52" s="85">
        <f>SUM('[1]9'!G130+'[1]9'!G172)</f>
        <v>9377</v>
      </c>
    </row>
    <row r="53" spans="1:8" ht="75" x14ac:dyDescent="0.25">
      <c r="A53" s="7"/>
      <c r="B53" s="17" t="s">
        <v>56</v>
      </c>
      <c r="C53" s="46" t="s">
        <v>38</v>
      </c>
      <c r="D53" s="50" t="s">
        <v>12</v>
      </c>
      <c r="E53" s="9" t="s">
        <v>39</v>
      </c>
      <c r="F53" s="14" t="s">
        <v>57</v>
      </c>
      <c r="G53" s="9" t="s">
        <v>25</v>
      </c>
      <c r="H53" s="85">
        <f>SUM('[1]9'!G227)</f>
        <v>300</v>
      </c>
    </row>
    <row r="54" spans="1:8" ht="15.75" x14ac:dyDescent="0.25">
      <c r="A54" s="7"/>
      <c r="B54" s="59" t="s">
        <v>59</v>
      </c>
      <c r="C54" s="60"/>
      <c r="D54" s="19" t="s">
        <v>12</v>
      </c>
      <c r="E54" s="19"/>
      <c r="F54" s="19"/>
      <c r="G54" s="19"/>
      <c r="H54" s="86">
        <f>H9+H42</f>
        <v>43912.800000000003</v>
      </c>
    </row>
    <row r="55" spans="1:8" ht="45.75" x14ac:dyDescent="0.3">
      <c r="A55" s="18"/>
      <c r="B55" s="8" t="s">
        <v>60</v>
      </c>
      <c r="C55" s="61"/>
      <c r="D55" s="9" t="s">
        <v>61</v>
      </c>
      <c r="E55" s="9" t="s">
        <v>62</v>
      </c>
      <c r="F55" s="9" t="s">
        <v>63</v>
      </c>
      <c r="G55" s="9"/>
      <c r="H55" s="87">
        <f>H56+H76+H83+H88+H99+H65</f>
        <v>294440.10000000003</v>
      </c>
    </row>
    <row r="56" spans="1:8" ht="60" x14ac:dyDescent="0.25">
      <c r="A56" s="20"/>
      <c r="B56" s="12" t="s">
        <v>64</v>
      </c>
      <c r="C56" s="46" t="s">
        <v>65</v>
      </c>
      <c r="D56" s="62" t="s">
        <v>61</v>
      </c>
      <c r="E56" s="62" t="s">
        <v>62</v>
      </c>
      <c r="F56" s="63" t="s">
        <v>223</v>
      </c>
      <c r="G56" s="62"/>
      <c r="H56" s="87">
        <f>H57+H62</f>
        <v>68913.3</v>
      </c>
    </row>
    <row r="57" spans="1:8" ht="60" x14ac:dyDescent="0.25">
      <c r="A57" s="21"/>
      <c r="B57" s="12" t="s">
        <v>64</v>
      </c>
      <c r="C57" s="46" t="s">
        <v>65</v>
      </c>
      <c r="D57" s="62" t="s">
        <v>61</v>
      </c>
      <c r="E57" s="62"/>
      <c r="F57" s="63" t="s">
        <v>224</v>
      </c>
      <c r="G57" s="62"/>
      <c r="H57" s="85">
        <f>H58+H59+H60+H61</f>
        <v>11011.300000000001</v>
      </c>
    </row>
    <row r="58" spans="1:8" ht="60.75" x14ac:dyDescent="0.3">
      <c r="A58" s="22">
        <v>25</v>
      </c>
      <c r="B58" s="12" t="s">
        <v>64</v>
      </c>
      <c r="C58" s="46" t="s">
        <v>65</v>
      </c>
      <c r="D58" s="62" t="s">
        <v>61</v>
      </c>
      <c r="E58" s="62" t="s">
        <v>66</v>
      </c>
      <c r="F58" s="63" t="s">
        <v>224</v>
      </c>
      <c r="G58" s="62" t="s">
        <v>25</v>
      </c>
      <c r="H58" s="88">
        <f>SUM('[1]9'!G238)</f>
        <v>28.4</v>
      </c>
    </row>
    <row r="59" spans="1:8" ht="60" x14ac:dyDescent="0.25">
      <c r="A59" s="23">
        <v>26</v>
      </c>
      <c r="B59" s="12" t="s">
        <v>64</v>
      </c>
      <c r="C59" s="46" t="s">
        <v>65</v>
      </c>
      <c r="D59" s="62" t="s">
        <v>61</v>
      </c>
      <c r="E59" s="62" t="s">
        <v>66</v>
      </c>
      <c r="F59" s="63" t="s">
        <v>224</v>
      </c>
      <c r="G59" s="62" t="s">
        <v>26</v>
      </c>
      <c r="H59" s="88">
        <f>SUM('[1]9'!G241)</f>
        <v>10754.900000000001</v>
      </c>
    </row>
    <row r="60" spans="1:8" ht="60" x14ac:dyDescent="0.25">
      <c r="A60" s="23"/>
      <c r="B60" s="12" t="s">
        <v>64</v>
      </c>
      <c r="C60" s="46" t="s">
        <v>68</v>
      </c>
      <c r="D60" s="62" t="s">
        <v>61</v>
      </c>
      <c r="E60" s="62" t="s">
        <v>66</v>
      </c>
      <c r="F60" s="63" t="s">
        <v>224</v>
      </c>
      <c r="G60" s="62" t="s">
        <v>27</v>
      </c>
      <c r="H60" s="88">
        <f>SUM('[1]9'!G246)</f>
        <v>187</v>
      </c>
    </row>
    <row r="61" spans="1:8" ht="60" x14ac:dyDescent="0.25">
      <c r="A61" s="23"/>
      <c r="B61" s="12" t="s">
        <v>64</v>
      </c>
      <c r="C61" s="46" t="s">
        <v>65</v>
      </c>
      <c r="D61" s="62" t="s">
        <v>61</v>
      </c>
      <c r="E61" s="62" t="s">
        <v>16</v>
      </c>
      <c r="F61" s="63" t="s">
        <v>67</v>
      </c>
      <c r="G61" s="62" t="s">
        <v>26</v>
      </c>
      <c r="H61" s="88">
        <v>41</v>
      </c>
    </row>
    <row r="62" spans="1:8" ht="60" x14ac:dyDescent="0.25">
      <c r="A62" s="23"/>
      <c r="B62" s="12" t="s">
        <v>64</v>
      </c>
      <c r="C62" s="46" t="s">
        <v>65</v>
      </c>
      <c r="D62" s="62" t="s">
        <v>61</v>
      </c>
      <c r="E62" s="62" t="s">
        <v>66</v>
      </c>
      <c r="F62" s="63" t="s">
        <v>69</v>
      </c>
      <c r="G62" s="62"/>
      <c r="H62" s="88">
        <f>H63+H64</f>
        <v>57902</v>
      </c>
    </row>
    <row r="63" spans="1:8" ht="60" x14ac:dyDescent="0.25">
      <c r="A63" s="23"/>
      <c r="B63" s="12" t="s">
        <v>64</v>
      </c>
      <c r="C63" s="46" t="s">
        <v>65</v>
      </c>
      <c r="D63" s="62" t="s">
        <v>61</v>
      </c>
      <c r="E63" s="62" t="s">
        <v>66</v>
      </c>
      <c r="F63" s="63" t="s">
        <v>69</v>
      </c>
      <c r="G63" s="62" t="s">
        <v>25</v>
      </c>
      <c r="H63" s="88">
        <v>57500</v>
      </c>
    </row>
    <row r="64" spans="1:8" ht="60" x14ac:dyDescent="0.25">
      <c r="A64" s="23">
        <v>27</v>
      </c>
      <c r="B64" s="12" t="s">
        <v>64</v>
      </c>
      <c r="C64" s="46" t="s">
        <v>65</v>
      </c>
      <c r="D64" s="9" t="s">
        <v>61</v>
      </c>
      <c r="E64" s="9" t="s">
        <v>66</v>
      </c>
      <c r="F64" s="51" t="s">
        <v>69</v>
      </c>
      <c r="G64" s="9" t="s">
        <v>26</v>
      </c>
      <c r="H64" s="85">
        <v>402</v>
      </c>
    </row>
    <row r="65" spans="1:8" ht="60" x14ac:dyDescent="0.25">
      <c r="A65" s="23">
        <v>29</v>
      </c>
      <c r="B65" s="12" t="s">
        <v>70</v>
      </c>
      <c r="C65" s="46" t="s">
        <v>71</v>
      </c>
      <c r="D65" s="9" t="s">
        <v>61</v>
      </c>
      <c r="E65" s="9"/>
      <c r="F65" s="9" t="s">
        <v>72</v>
      </c>
      <c r="G65" s="62"/>
      <c r="H65" s="88">
        <f>SUM(H66:H75)</f>
        <v>206176.90000000002</v>
      </c>
    </row>
    <row r="66" spans="1:8" ht="60" x14ac:dyDescent="0.25">
      <c r="A66" s="23">
        <v>30</v>
      </c>
      <c r="B66" s="12" t="s">
        <v>70</v>
      </c>
      <c r="C66" s="46" t="s">
        <v>71</v>
      </c>
      <c r="D66" s="9" t="s">
        <v>61</v>
      </c>
      <c r="E66" s="9" t="s">
        <v>16</v>
      </c>
      <c r="F66" s="9" t="s">
        <v>225</v>
      </c>
      <c r="G66" s="9" t="s">
        <v>18</v>
      </c>
      <c r="H66" s="88">
        <f>SUM('[1]9'!G388)</f>
        <v>57</v>
      </c>
    </row>
    <row r="67" spans="1:8" ht="60" x14ac:dyDescent="0.25">
      <c r="A67" s="7">
        <v>31</v>
      </c>
      <c r="B67" s="12" t="s">
        <v>70</v>
      </c>
      <c r="C67" s="46" t="s">
        <v>71</v>
      </c>
      <c r="D67" s="9" t="s">
        <v>61</v>
      </c>
      <c r="E67" s="9" t="s">
        <v>73</v>
      </c>
      <c r="F67" s="9" t="s">
        <v>225</v>
      </c>
      <c r="G67" s="9" t="s">
        <v>18</v>
      </c>
      <c r="H67" s="88">
        <f>SUM('[1]9'!G271)</f>
        <v>13041.1</v>
      </c>
    </row>
    <row r="68" spans="1:8" ht="60" x14ac:dyDescent="0.25">
      <c r="A68" s="7">
        <v>32</v>
      </c>
      <c r="B68" s="12" t="s">
        <v>70</v>
      </c>
      <c r="C68" s="46" t="s">
        <v>71</v>
      </c>
      <c r="D68" s="9" t="s">
        <v>61</v>
      </c>
      <c r="E68" s="9" t="s">
        <v>73</v>
      </c>
      <c r="F68" s="9" t="s">
        <v>74</v>
      </c>
      <c r="G68" s="9" t="s">
        <v>18</v>
      </c>
      <c r="H68" s="85">
        <v>160323.70000000001</v>
      </c>
    </row>
    <row r="69" spans="1:8" ht="60" x14ac:dyDescent="0.25">
      <c r="A69" s="7"/>
      <c r="B69" s="12" t="s">
        <v>70</v>
      </c>
      <c r="C69" s="46" t="s">
        <v>71</v>
      </c>
      <c r="D69" s="9" t="s">
        <v>61</v>
      </c>
      <c r="E69" s="9" t="s">
        <v>73</v>
      </c>
      <c r="F69" s="9" t="s">
        <v>75</v>
      </c>
      <c r="G69" s="9" t="s">
        <v>18</v>
      </c>
      <c r="H69" s="85">
        <f>SUM('[1]9'!G283+'[1]9'!G287)</f>
        <v>2214.9</v>
      </c>
    </row>
    <row r="70" spans="1:8" ht="60" x14ac:dyDescent="0.25">
      <c r="A70" s="7"/>
      <c r="B70" s="12" t="s">
        <v>70</v>
      </c>
      <c r="C70" s="46" t="s">
        <v>71</v>
      </c>
      <c r="D70" s="9" t="s">
        <v>61</v>
      </c>
      <c r="E70" s="9" t="s">
        <v>73</v>
      </c>
      <c r="F70" s="64">
        <v>4320173180</v>
      </c>
      <c r="G70" s="9" t="s">
        <v>18</v>
      </c>
      <c r="H70" s="85">
        <f>SUM('[1]9'!G291)</f>
        <v>297.60000000000002</v>
      </c>
    </row>
    <row r="71" spans="1:8" ht="60" x14ac:dyDescent="0.25">
      <c r="A71" s="7"/>
      <c r="B71" s="12" t="s">
        <v>70</v>
      </c>
      <c r="C71" s="46" t="s">
        <v>71</v>
      </c>
      <c r="D71" s="9" t="s">
        <v>61</v>
      </c>
      <c r="E71" s="9" t="s">
        <v>73</v>
      </c>
      <c r="F71" s="65" t="s">
        <v>195</v>
      </c>
      <c r="G71" s="9" t="s">
        <v>18</v>
      </c>
      <c r="H71" s="85">
        <f>SUM('[1]9'!G295)</f>
        <v>8145.8</v>
      </c>
    </row>
    <row r="72" spans="1:8" ht="70.5" customHeight="1" x14ac:dyDescent="0.25">
      <c r="A72" s="7"/>
      <c r="B72" s="12" t="s">
        <v>70</v>
      </c>
      <c r="C72" s="46" t="s">
        <v>71</v>
      </c>
      <c r="D72" s="9" t="s">
        <v>61</v>
      </c>
      <c r="E72" s="9" t="s">
        <v>73</v>
      </c>
      <c r="F72" s="9" t="s">
        <v>76</v>
      </c>
      <c r="G72" s="9" t="s">
        <v>18</v>
      </c>
      <c r="H72" s="85">
        <f>SUM('[1]9'!G299+'[1]9'!G303)</f>
        <v>1076.2</v>
      </c>
    </row>
    <row r="73" spans="1:8" ht="60.75" customHeight="1" x14ac:dyDescent="0.25">
      <c r="A73" s="41"/>
      <c r="B73" s="12" t="s">
        <v>70</v>
      </c>
      <c r="C73" s="46" t="s">
        <v>71</v>
      </c>
      <c r="D73" s="9" t="s">
        <v>61</v>
      </c>
      <c r="E73" s="9" t="s">
        <v>73</v>
      </c>
      <c r="F73" s="24" t="s">
        <v>77</v>
      </c>
      <c r="G73" s="9" t="s">
        <v>18</v>
      </c>
      <c r="H73" s="85">
        <f>SUM('[1]9'!G307+'[1]9'!G311)</f>
        <v>877.19999999999993</v>
      </c>
    </row>
    <row r="74" spans="1:8" ht="66" customHeight="1" x14ac:dyDescent="0.25">
      <c r="A74" s="7"/>
      <c r="B74" s="12" t="s">
        <v>70</v>
      </c>
      <c r="C74" s="46" t="s">
        <v>71</v>
      </c>
      <c r="D74" s="9" t="s">
        <v>61</v>
      </c>
      <c r="E74" s="9" t="s">
        <v>73</v>
      </c>
      <c r="F74" s="24">
        <v>4320153031</v>
      </c>
      <c r="G74" s="9" t="s">
        <v>18</v>
      </c>
      <c r="H74" s="85">
        <f>SUM('[1]9'!G275)</f>
        <v>13358.5</v>
      </c>
    </row>
    <row r="75" spans="1:8" ht="66" customHeight="1" x14ac:dyDescent="0.25">
      <c r="A75" s="7"/>
      <c r="B75" s="12" t="s">
        <v>70</v>
      </c>
      <c r="C75" s="46" t="s">
        <v>71</v>
      </c>
      <c r="D75" s="9" t="s">
        <v>61</v>
      </c>
      <c r="E75" s="9" t="s">
        <v>78</v>
      </c>
      <c r="F75" s="9" t="s">
        <v>226</v>
      </c>
      <c r="G75" s="9" t="s">
        <v>18</v>
      </c>
      <c r="H75" s="85">
        <f>SUM('[1]9'!G539)</f>
        <v>6784.9</v>
      </c>
    </row>
    <row r="76" spans="1:8" ht="58.5" customHeight="1" x14ac:dyDescent="0.25">
      <c r="A76" s="7">
        <v>33</v>
      </c>
      <c r="B76" s="12" t="s">
        <v>79</v>
      </c>
      <c r="C76" s="46" t="s">
        <v>80</v>
      </c>
      <c r="D76" s="9" t="s">
        <v>61</v>
      </c>
      <c r="E76" s="9" t="s">
        <v>35</v>
      </c>
      <c r="F76" s="9" t="s">
        <v>227</v>
      </c>
      <c r="G76" s="9"/>
      <c r="H76" s="85">
        <f>H77+H79+H82+H78+H80+H81</f>
        <v>11378.5</v>
      </c>
    </row>
    <row r="77" spans="1:8" ht="60" x14ac:dyDescent="0.25">
      <c r="A77" s="7"/>
      <c r="B77" s="12" t="s">
        <v>79</v>
      </c>
      <c r="C77" s="46" t="s">
        <v>80</v>
      </c>
      <c r="D77" s="9" t="s">
        <v>61</v>
      </c>
      <c r="E77" s="9" t="s">
        <v>35</v>
      </c>
      <c r="F77" s="9" t="s">
        <v>81</v>
      </c>
      <c r="G77" s="9" t="s">
        <v>18</v>
      </c>
      <c r="H77" s="85">
        <f>SUM('[1]9'!G350)</f>
        <v>5524.7</v>
      </c>
    </row>
    <row r="78" spans="1:8" ht="60" x14ac:dyDescent="0.25">
      <c r="A78" s="7">
        <v>34</v>
      </c>
      <c r="B78" s="12" t="s">
        <v>79</v>
      </c>
      <c r="C78" s="46" t="s">
        <v>80</v>
      </c>
      <c r="D78" s="9" t="s">
        <v>61</v>
      </c>
      <c r="E78" s="9" t="s">
        <v>35</v>
      </c>
      <c r="F78" s="44">
        <v>4330142400</v>
      </c>
      <c r="G78" s="9" t="s">
        <v>18</v>
      </c>
      <c r="H78" s="85">
        <f>SUM('[1]9'!G354)</f>
        <v>5374.8</v>
      </c>
    </row>
    <row r="79" spans="1:8" ht="60" x14ac:dyDescent="0.25">
      <c r="A79" s="7"/>
      <c r="B79" s="12" t="s">
        <v>79</v>
      </c>
      <c r="C79" s="46" t="s">
        <v>80</v>
      </c>
      <c r="D79" s="9" t="s">
        <v>61</v>
      </c>
      <c r="E79" s="9" t="s">
        <v>35</v>
      </c>
      <c r="F79" s="9" t="s">
        <v>82</v>
      </c>
      <c r="G79" s="9" t="s">
        <v>18</v>
      </c>
      <c r="H79" s="85">
        <f>SUM('[1]9'!G358)</f>
        <v>100</v>
      </c>
    </row>
    <row r="80" spans="1:8" ht="60" x14ac:dyDescent="0.25">
      <c r="A80" s="7"/>
      <c r="B80" s="12" t="s">
        <v>79</v>
      </c>
      <c r="C80" s="47" t="s">
        <v>84</v>
      </c>
      <c r="D80" s="9" t="s">
        <v>61</v>
      </c>
      <c r="E80" s="9" t="s">
        <v>35</v>
      </c>
      <c r="F80" s="66">
        <v>4330142401</v>
      </c>
      <c r="G80" s="9" t="s">
        <v>18</v>
      </c>
      <c r="H80" s="85">
        <f>SUM('[1]9'!G362)</f>
        <v>265.89999999999998</v>
      </c>
    </row>
    <row r="81" spans="1:8" ht="60" x14ac:dyDescent="0.25">
      <c r="A81" s="7">
        <v>35</v>
      </c>
      <c r="B81" s="12" t="s">
        <v>79</v>
      </c>
      <c r="C81" s="47" t="s">
        <v>84</v>
      </c>
      <c r="D81" s="9" t="s">
        <v>61</v>
      </c>
      <c r="E81" s="9" t="s">
        <v>35</v>
      </c>
      <c r="F81" s="66">
        <v>4330142401</v>
      </c>
      <c r="G81" s="9" t="s">
        <v>27</v>
      </c>
      <c r="H81" s="85">
        <f>SUM('[1]9'!G369)</f>
        <v>88.6</v>
      </c>
    </row>
    <row r="82" spans="1:8" ht="60" x14ac:dyDescent="0.25">
      <c r="A82" s="7"/>
      <c r="B82" s="12" t="s">
        <v>79</v>
      </c>
      <c r="C82" s="46" t="s">
        <v>80</v>
      </c>
      <c r="D82" s="9" t="s">
        <v>61</v>
      </c>
      <c r="E82" s="9" t="s">
        <v>16</v>
      </c>
      <c r="F82" s="9" t="s">
        <v>81</v>
      </c>
      <c r="G82" s="9" t="s">
        <v>18</v>
      </c>
      <c r="H82" s="85">
        <f>SUM('[1]9'!G394)</f>
        <v>24.5</v>
      </c>
    </row>
    <row r="83" spans="1:8" ht="60" x14ac:dyDescent="0.25">
      <c r="A83" s="7"/>
      <c r="B83" s="8" t="s">
        <v>83</v>
      </c>
      <c r="C83" s="47" t="s">
        <v>84</v>
      </c>
      <c r="D83" s="9" t="s">
        <v>61</v>
      </c>
      <c r="E83" s="9" t="s">
        <v>85</v>
      </c>
      <c r="F83" s="9" t="s">
        <v>228</v>
      </c>
      <c r="G83" s="9"/>
      <c r="H83" s="85">
        <f>H84+H85+H86+H87</f>
        <v>662.8</v>
      </c>
    </row>
    <row r="84" spans="1:8" ht="195" x14ac:dyDescent="0.25">
      <c r="A84" s="7"/>
      <c r="B84" s="25" t="s">
        <v>86</v>
      </c>
      <c r="C84" s="46" t="s">
        <v>71</v>
      </c>
      <c r="D84" s="9" t="s">
        <v>61</v>
      </c>
      <c r="E84" s="9" t="s">
        <v>85</v>
      </c>
      <c r="F84" s="11" t="s">
        <v>87</v>
      </c>
      <c r="G84" s="9" t="s">
        <v>18</v>
      </c>
      <c r="H84" s="85">
        <v>379.8</v>
      </c>
    </row>
    <row r="85" spans="1:8" ht="195" x14ac:dyDescent="0.25">
      <c r="A85" s="7"/>
      <c r="B85" s="25" t="s">
        <v>88</v>
      </c>
      <c r="C85" s="46" t="s">
        <v>71</v>
      </c>
      <c r="D85" s="9" t="s">
        <v>61</v>
      </c>
      <c r="E85" s="9" t="s">
        <v>85</v>
      </c>
      <c r="F85" s="11" t="s">
        <v>87</v>
      </c>
      <c r="G85" s="9" t="s">
        <v>18</v>
      </c>
      <c r="H85" s="85">
        <f>SUM('[1]9'!G431)</f>
        <v>28.8</v>
      </c>
    </row>
    <row r="86" spans="1:8" ht="60" x14ac:dyDescent="0.25">
      <c r="A86" s="7">
        <v>36</v>
      </c>
      <c r="B86" s="80" t="s">
        <v>89</v>
      </c>
      <c r="C86" s="46" t="s">
        <v>71</v>
      </c>
      <c r="D86" s="9" t="s">
        <v>61</v>
      </c>
      <c r="E86" s="9" t="s">
        <v>85</v>
      </c>
      <c r="F86" s="30">
        <v>4340143610</v>
      </c>
      <c r="G86" s="9" t="s">
        <v>18</v>
      </c>
      <c r="H86" s="85">
        <f>SUM('[1]9'!G435)</f>
        <v>20.2</v>
      </c>
    </row>
    <row r="87" spans="1:8" ht="48" customHeight="1" x14ac:dyDescent="0.25">
      <c r="A87" s="7">
        <v>37</v>
      </c>
      <c r="B87" s="80" t="s">
        <v>202</v>
      </c>
      <c r="C87" s="46" t="s">
        <v>71</v>
      </c>
      <c r="D87" s="9" t="s">
        <v>61</v>
      </c>
      <c r="E87" s="9" t="s">
        <v>85</v>
      </c>
      <c r="F87" s="30">
        <v>4340143611</v>
      </c>
      <c r="G87" s="9" t="s">
        <v>18</v>
      </c>
      <c r="H87" s="85">
        <f>SUM('[1]9'!G438)</f>
        <v>234</v>
      </c>
    </row>
    <row r="88" spans="1:8" ht="49.5" customHeight="1" x14ac:dyDescent="0.25">
      <c r="A88" s="7">
        <v>38</v>
      </c>
      <c r="B88" s="12" t="s">
        <v>90</v>
      </c>
      <c r="C88" s="47"/>
      <c r="D88" s="9" t="s">
        <v>61</v>
      </c>
      <c r="E88" s="9" t="s">
        <v>51</v>
      </c>
      <c r="F88" s="9" t="s">
        <v>229</v>
      </c>
      <c r="G88" s="9"/>
      <c r="H88" s="85">
        <f>H89+H94+H95</f>
        <v>5130.5</v>
      </c>
    </row>
    <row r="89" spans="1:8" ht="43.5" customHeight="1" x14ac:dyDescent="0.25">
      <c r="A89" s="7">
        <v>39</v>
      </c>
      <c r="B89" s="80" t="s">
        <v>91</v>
      </c>
      <c r="C89" s="46" t="s">
        <v>92</v>
      </c>
      <c r="D89" s="9" t="s">
        <v>61</v>
      </c>
      <c r="E89" s="9" t="s">
        <v>51</v>
      </c>
      <c r="F89" s="9" t="s">
        <v>93</v>
      </c>
      <c r="G89" s="9"/>
      <c r="H89" s="85">
        <f>H90+H91+H92+H93</f>
        <v>2859.7999999999997</v>
      </c>
    </row>
    <row r="90" spans="1:8" ht="105" x14ac:dyDescent="0.25">
      <c r="A90" s="7"/>
      <c r="B90" s="13" t="s">
        <v>94</v>
      </c>
      <c r="C90" s="46" t="s">
        <v>92</v>
      </c>
      <c r="D90" s="9" t="s">
        <v>61</v>
      </c>
      <c r="E90" s="9" t="s">
        <v>51</v>
      </c>
      <c r="F90" s="9" t="s">
        <v>93</v>
      </c>
      <c r="G90" s="9" t="s">
        <v>25</v>
      </c>
      <c r="H90" s="85">
        <f>SUM('[1]9'!G446)</f>
        <v>2486</v>
      </c>
    </row>
    <row r="91" spans="1:8" ht="51" customHeight="1" x14ac:dyDescent="0.25">
      <c r="A91" s="7"/>
      <c r="B91" s="26" t="s">
        <v>95</v>
      </c>
      <c r="C91" s="46" t="s">
        <v>92</v>
      </c>
      <c r="D91" s="9" t="s">
        <v>61</v>
      </c>
      <c r="E91" s="9" t="s">
        <v>51</v>
      </c>
      <c r="F91" s="9" t="s">
        <v>93</v>
      </c>
      <c r="G91" s="9" t="s">
        <v>26</v>
      </c>
      <c r="H91" s="85">
        <f>SUM('[1]9'!G451)</f>
        <v>364.2</v>
      </c>
    </row>
    <row r="92" spans="1:8" ht="20.25" customHeight="1" x14ac:dyDescent="0.25">
      <c r="A92" s="7"/>
      <c r="B92" s="27" t="s">
        <v>96</v>
      </c>
      <c r="C92" s="46" t="s">
        <v>92</v>
      </c>
      <c r="D92" s="9" t="s">
        <v>61</v>
      </c>
      <c r="E92" s="9" t="s">
        <v>51</v>
      </c>
      <c r="F92" s="9" t="s">
        <v>93</v>
      </c>
      <c r="G92" s="9" t="s">
        <v>27</v>
      </c>
      <c r="H92" s="85">
        <f>SUM('[1]9'!G455)</f>
        <v>8.1</v>
      </c>
    </row>
    <row r="93" spans="1:8" ht="48" customHeight="1" x14ac:dyDescent="0.25">
      <c r="A93" s="7"/>
      <c r="B93" s="26" t="s">
        <v>97</v>
      </c>
      <c r="C93" s="46" t="s">
        <v>92</v>
      </c>
      <c r="D93" s="9" t="s">
        <v>61</v>
      </c>
      <c r="E93" s="9" t="s">
        <v>16</v>
      </c>
      <c r="F93" s="9" t="s">
        <v>93</v>
      </c>
      <c r="G93" s="9" t="s">
        <v>26</v>
      </c>
      <c r="H93" s="85">
        <f>SUM('[1]9'!G400)</f>
        <v>1.5</v>
      </c>
    </row>
    <row r="94" spans="1:8" ht="67.5" customHeight="1" x14ac:dyDescent="0.25">
      <c r="A94" s="7"/>
      <c r="B94" s="80" t="s">
        <v>98</v>
      </c>
      <c r="C94" s="47" t="s">
        <v>99</v>
      </c>
      <c r="D94" s="9" t="s">
        <v>61</v>
      </c>
      <c r="E94" s="9" t="s">
        <v>51</v>
      </c>
      <c r="F94" s="9" t="s">
        <v>100</v>
      </c>
      <c r="G94" s="9" t="s">
        <v>26</v>
      </c>
      <c r="H94" s="85">
        <f>SUM('[1]9'!G459)</f>
        <v>150</v>
      </c>
    </row>
    <row r="95" spans="1:8" ht="45" x14ac:dyDescent="0.25">
      <c r="A95" s="7"/>
      <c r="B95" s="80" t="s">
        <v>101</v>
      </c>
      <c r="C95" s="47" t="s">
        <v>99</v>
      </c>
      <c r="D95" s="9" t="s">
        <v>61</v>
      </c>
      <c r="E95" s="9" t="s">
        <v>51</v>
      </c>
      <c r="F95" s="9" t="s">
        <v>102</v>
      </c>
      <c r="G95" s="9"/>
      <c r="H95" s="85">
        <f>H96+H97+H98</f>
        <v>2120.6999999999998</v>
      </c>
    </row>
    <row r="96" spans="1:8" ht="105" x14ac:dyDescent="0.25">
      <c r="A96" s="7"/>
      <c r="B96" s="13" t="s">
        <v>94</v>
      </c>
      <c r="C96" s="47" t="s">
        <v>99</v>
      </c>
      <c r="D96" s="9" t="s">
        <v>61</v>
      </c>
      <c r="E96" s="9" t="s">
        <v>51</v>
      </c>
      <c r="F96" s="9" t="s">
        <v>102</v>
      </c>
      <c r="G96" s="9" t="s">
        <v>25</v>
      </c>
      <c r="H96" s="85">
        <f>SUM('[1]9'!G463)</f>
        <v>2070.1999999999998</v>
      </c>
    </row>
    <row r="97" spans="1:8" ht="45" x14ac:dyDescent="0.25">
      <c r="A97" s="7"/>
      <c r="B97" s="28" t="s">
        <v>95</v>
      </c>
      <c r="C97" s="47" t="s">
        <v>99</v>
      </c>
      <c r="D97" s="9" t="s">
        <v>61</v>
      </c>
      <c r="E97" s="9" t="s">
        <v>51</v>
      </c>
      <c r="F97" s="9" t="s">
        <v>102</v>
      </c>
      <c r="G97" s="9" t="s">
        <v>26</v>
      </c>
      <c r="H97" s="85">
        <f>SUM('[1]9'!G468)</f>
        <v>49</v>
      </c>
    </row>
    <row r="98" spans="1:8" ht="45" x14ac:dyDescent="0.25">
      <c r="A98" s="7"/>
      <c r="B98" s="28" t="s">
        <v>97</v>
      </c>
      <c r="C98" s="47" t="s">
        <v>99</v>
      </c>
      <c r="D98" s="9" t="s">
        <v>61</v>
      </c>
      <c r="E98" s="9" t="s">
        <v>16</v>
      </c>
      <c r="F98" s="9" t="s">
        <v>102</v>
      </c>
      <c r="G98" s="9" t="s">
        <v>26</v>
      </c>
      <c r="H98" s="85">
        <f>SUM('[1]9'!G404)</f>
        <v>1.5</v>
      </c>
    </row>
    <row r="99" spans="1:8" ht="75" x14ac:dyDescent="0.25">
      <c r="A99" s="7"/>
      <c r="B99" s="80" t="s">
        <v>103</v>
      </c>
      <c r="C99" s="47" t="s">
        <v>84</v>
      </c>
      <c r="D99" s="9" t="s">
        <v>61</v>
      </c>
      <c r="E99" s="9" t="s">
        <v>51</v>
      </c>
      <c r="F99" s="15" t="s">
        <v>104</v>
      </c>
      <c r="G99" s="9"/>
      <c r="H99" s="85">
        <f>H100+H101</f>
        <v>2178.1</v>
      </c>
    </row>
    <row r="100" spans="1:8" ht="45" x14ac:dyDescent="0.25">
      <c r="A100" s="7"/>
      <c r="B100" s="13" t="s">
        <v>105</v>
      </c>
      <c r="C100" s="46" t="s">
        <v>65</v>
      </c>
      <c r="D100" s="9" t="s">
        <v>61</v>
      </c>
      <c r="E100" s="9" t="s">
        <v>51</v>
      </c>
      <c r="F100" s="15" t="s">
        <v>104</v>
      </c>
      <c r="G100" s="9" t="s">
        <v>26</v>
      </c>
      <c r="H100" s="85">
        <f>SUM('[1]9'!G475)</f>
        <v>477.6</v>
      </c>
    </row>
    <row r="101" spans="1:8" ht="53.25" customHeight="1" x14ac:dyDescent="0.25">
      <c r="A101" s="41"/>
      <c r="B101" s="13" t="s">
        <v>106</v>
      </c>
      <c r="C101" s="46" t="s">
        <v>71</v>
      </c>
      <c r="D101" s="9" t="s">
        <v>61</v>
      </c>
      <c r="E101" s="9" t="s">
        <v>51</v>
      </c>
      <c r="F101" s="15" t="s">
        <v>104</v>
      </c>
      <c r="G101" s="9" t="s">
        <v>18</v>
      </c>
      <c r="H101" s="85">
        <f>SUM('[1]9'!G478)</f>
        <v>1700.5</v>
      </c>
    </row>
    <row r="102" spans="1:8" ht="30" x14ac:dyDescent="0.25">
      <c r="A102" s="41"/>
      <c r="B102" s="54" t="s">
        <v>107</v>
      </c>
      <c r="C102" s="47" t="s">
        <v>84</v>
      </c>
      <c r="D102" s="9" t="s">
        <v>61</v>
      </c>
      <c r="E102" s="10"/>
      <c r="F102" s="10"/>
      <c r="G102" s="10"/>
      <c r="H102" s="85">
        <f>H103+H108+H109+H110+H111+H116+H120+H121+H122</f>
        <v>40317.600000000006</v>
      </c>
    </row>
    <row r="103" spans="1:8" ht="60" x14ac:dyDescent="0.25">
      <c r="A103" s="7"/>
      <c r="B103" s="80" t="s">
        <v>108</v>
      </c>
      <c r="C103" s="47" t="s">
        <v>84</v>
      </c>
      <c r="D103" s="9" t="s">
        <v>61</v>
      </c>
      <c r="E103" s="10"/>
      <c r="F103" s="9" t="s">
        <v>109</v>
      </c>
      <c r="G103" s="67"/>
      <c r="H103" s="89">
        <f>H104+H105+H106+H107</f>
        <v>29131.199999999997</v>
      </c>
    </row>
    <row r="104" spans="1:8" ht="60" x14ac:dyDescent="0.25">
      <c r="A104" s="7"/>
      <c r="B104" s="80" t="s">
        <v>108</v>
      </c>
      <c r="C104" s="46" t="s">
        <v>71</v>
      </c>
      <c r="D104" s="9" t="s">
        <v>61</v>
      </c>
      <c r="E104" s="9" t="s">
        <v>73</v>
      </c>
      <c r="F104" s="24" t="s">
        <v>196</v>
      </c>
      <c r="G104" s="68">
        <v>600</v>
      </c>
      <c r="H104" s="89">
        <f>SUM('[1]9'!G319+'[1]9'!G323)</f>
        <v>9809</v>
      </c>
    </row>
    <row r="105" spans="1:8" ht="60" x14ac:dyDescent="0.25">
      <c r="A105" s="7"/>
      <c r="B105" s="80" t="s">
        <v>108</v>
      </c>
      <c r="C105" s="47" t="s">
        <v>84</v>
      </c>
      <c r="D105" s="9" t="s">
        <v>61</v>
      </c>
      <c r="E105" s="9" t="s">
        <v>51</v>
      </c>
      <c r="F105" s="15" t="s">
        <v>230</v>
      </c>
      <c r="G105" s="94" t="s">
        <v>18</v>
      </c>
      <c r="H105" s="89">
        <v>18558.599999999999</v>
      </c>
    </row>
    <row r="106" spans="1:8" ht="60" x14ac:dyDescent="0.25">
      <c r="A106" s="7"/>
      <c r="B106" s="80" t="s">
        <v>108</v>
      </c>
      <c r="C106" s="46" t="s">
        <v>65</v>
      </c>
      <c r="D106" s="9" t="s">
        <v>61</v>
      </c>
      <c r="E106" s="9" t="s">
        <v>51</v>
      </c>
      <c r="F106" s="15" t="s">
        <v>110</v>
      </c>
      <c r="G106" s="69" t="s">
        <v>26</v>
      </c>
      <c r="H106" s="89">
        <f>SUM('[1]9'!G485)</f>
        <v>661.6</v>
      </c>
    </row>
    <row r="107" spans="1:8" ht="60" x14ac:dyDescent="0.25">
      <c r="A107" s="7"/>
      <c r="B107" s="80" t="s">
        <v>108</v>
      </c>
      <c r="C107" s="46" t="s">
        <v>71</v>
      </c>
      <c r="D107" s="9" t="s">
        <v>61</v>
      </c>
      <c r="E107" s="9" t="s">
        <v>51</v>
      </c>
      <c r="F107" s="15" t="s">
        <v>110</v>
      </c>
      <c r="G107" s="69" t="s">
        <v>18</v>
      </c>
      <c r="H107" s="89">
        <f>SUM('[1]9'!G488)</f>
        <v>102</v>
      </c>
    </row>
    <row r="108" spans="1:8" ht="75" customHeight="1" x14ac:dyDescent="0.25">
      <c r="A108" s="7"/>
      <c r="B108" s="13" t="s">
        <v>203</v>
      </c>
      <c r="C108" s="46" t="s">
        <v>65</v>
      </c>
      <c r="D108" s="9" t="s">
        <v>61</v>
      </c>
      <c r="E108" s="9" t="s">
        <v>51</v>
      </c>
      <c r="F108" s="70">
        <v>4800100044</v>
      </c>
      <c r="G108" s="9" t="s">
        <v>26</v>
      </c>
      <c r="H108" s="90">
        <f>SUM('[1]9'!G494)</f>
        <v>24.5</v>
      </c>
    </row>
    <row r="109" spans="1:8" ht="85.5" customHeight="1" x14ac:dyDescent="0.25">
      <c r="A109" s="7"/>
      <c r="B109" s="13" t="s">
        <v>203</v>
      </c>
      <c r="C109" s="46" t="s">
        <v>71</v>
      </c>
      <c r="D109" s="9" t="s">
        <v>61</v>
      </c>
      <c r="E109" s="9" t="s">
        <v>51</v>
      </c>
      <c r="F109" s="70">
        <v>4800100044</v>
      </c>
      <c r="G109" s="9" t="s">
        <v>18</v>
      </c>
      <c r="H109" s="90">
        <f>SUM('[1]9'!G497)</f>
        <v>54.4</v>
      </c>
    </row>
    <row r="110" spans="1:8" ht="85.5" customHeight="1" x14ac:dyDescent="0.25">
      <c r="A110" s="7"/>
      <c r="B110" s="13" t="s">
        <v>111</v>
      </c>
      <c r="C110" s="46" t="s">
        <v>92</v>
      </c>
      <c r="D110" s="9" t="s">
        <v>61</v>
      </c>
      <c r="E110" s="9" t="s">
        <v>16</v>
      </c>
      <c r="F110" s="29">
        <v>5000100046</v>
      </c>
      <c r="G110" s="9" t="s">
        <v>26</v>
      </c>
      <c r="H110" s="85">
        <f>SUM('[1]9'!G419)</f>
        <v>3</v>
      </c>
    </row>
    <row r="111" spans="1:8" ht="85.5" customHeight="1" x14ac:dyDescent="0.25">
      <c r="A111" s="7"/>
      <c r="B111" s="13" t="s">
        <v>49</v>
      </c>
      <c r="C111" s="46"/>
      <c r="D111" s="9" t="s">
        <v>61</v>
      </c>
      <c r="E111" s="9"/>
      <c r="F111" s="30">
        <v>5300000000</v>
      </c>
      <c r="G111" s="9"/>
      <c r="H111" s="85">
        <f>H112+H113+H114+H115</f>
        <v>171.20000000000002</v>
      </c>
    </row>
    <row r="112" spans="1:8" ht="75" x14ac:dyDescent="0.25">
      <c r="A112" s="7">
        <v>48</v>
      </c>
      <c r="B112" s="13" t="s">
        <v>49</v>
      </c>
      <c r="C112" s="46" t="s">
        <v>65</v>
      </c>
      <c r="D112" s="9" t="s">
        <v>61</v>
      </c>
      <c r="E112" s="9" t="s">
        <v>16</v>
      </c>
      <c r="F112" s="15" t="s">
        <v>112</v>
      </c>
      <c r="G112" s="9" t="s">
        <v>26</v>
      </c>
      <c r="H112" s="85">
        <v>52.9</v>
      </c>
    </row>
    <row r="113" spans="1:10" ht="90.75" customHeight="1" x14ac:dyDescent="0.25">
      <c r="A113" s="7"/>
      <c r="B113" s="13" t="s">
        <v>49</v>
      </c>
      <c r="C113" s="46" t="s">
        <v>71</v>
      </c>
      <c r="D113" s="9" t="s">
        <v>61</v>
      </c>
      <c r="E113" s="9" t="s">
        <v>16</v>
      </c>
      <c r="F113" s="15" t="s">
        <v>112</v>
      </c>
      <c r="G113" s="9" t="s">
        <v>18</v>
      </c>
      <c r="H113" s="85">
        <f>SUM('[1]9'!G413)</f>
        <v>39</v>
      </c>
    </row>
    <row r="114" spans="1:10" ht="97.5" customHeight="1" x14ac:dyDescent="0.25">
      <c r="A114" s="7"/>
      <c r="B114" s="13" t="s">
        <v>49</v>
      </c>
      <c r="C114" s="46" t="s">
        <v>71</v>
      </c>
      <c r="D114" s="9" t="s">
        <v>61</v>
      </c>
      <c r="E114" s="9" t="s">
        <v>51</v>
      </c>
      <c r="F114" s="15" t="s">
        <v>112</v>
      </c>
      <c r="G114" s="9" t="s">
        <v>26</v>
      </c>
      <c r="H114" s="85">
        <v>32.9</v>
      </c>
    </row>
    <row r="115" spans="1:10" ht="97.5" customHeight="1" x14ac:dyDescent="0.25">
      <c r="A115" s="31"/>
      <c r="B115" s="13" t="s">
        <v>49</v>
      </c>
      <c r="C115" s="46" t="s">
        <v>71</v>
      </c>
      <c r="D115" s="9" t="s">
        <v>61</v>
      </c>
      <c r="E115" s="9" t="s">
        <v>51</v>
      </c>
      <c r="F115" s="15" t="s">
        <v>112</v>
      </c>
      <c r="G115" s="9" t="s">
        <v>18</v>
      </c>
      <c r="H115" s="85">
        <f>SUM('[1]9'!G506)</f>
        <v>46.4</v>
      </c>
    </row>
    <row r="116" spans="1:10" ht="80.25" customHeight="1" x14ac:dyDescent="0.25">
      <c r="A116" s="31"/>
      <c r="B116" s="12" t="s">
        <v>113</v>
      </c>
      <c r="C116" s="46" t="s">
        <v>92</v>
      </c>
      <c r="D116" s="9" t="s">
        <v>61</v>
      </c>
      <c r="E116" s="9" t="s">
        <v>51</v>
      </c>
      <c r="F116" s="15" t="s">
        <v>114</v>
      </c>
      <c r="G116" s="9"/>
      <c r="H116" s="85">
        <f>SUM(H117:H119)</f>
        <v>5866</v>
      </c>
    </row>
    <row r="117" spans="1:10" ht="90.75" customHeight="1" x14ac:dyDescent="0.25">
      <c r="A117" s="45" t="s">
        <v>117</v>
      </c>
      <c r="B117" s="12" t="s">
        <v>115</v>
      </c>
      <c r="C117" s="46" t="s">
        <v>68</v>
      </c>
      <c r="D117" s="9" t="s">
        <v>61</v>
      </c>
      <c r="E117" s="9" t="s">
        <v>66</v>
      </c>
      <c r="F117" s="71" t="s">
        <v>204</v>
      </c>
      <c r="G117" s="9" t="s">
        <v>26</v>
      </c>
      <c r="H117" s="85">
        <f>SUM('[1]9'!G263)</f>
        <v>2.5</v>
      </c>
      <c r="J117" s="32"/>
    </row>
    <row r="118" spans="1:10" ht="90" x14ac:dyDescent="0.25">
      <c r="A118" s="7"/>
      <c r="B118" s="12" t="s">
        <v>115</v>
      </c>
      <c r="C118" s="46" t="s">
        <v>71</v>
      </c>
      <c r="D118" s="9" t="s">
        <v>61</v>
      </c>
      <c r="E118" s="9" t="s">
        <v>73</v>
      </c>
      <c r="F118" s="71" t="s">
        <v>204</v>
      </c>
      <c r="G118" s="9" t="s">
        <v>18</v>
      </c>
      <c r="H118" s="85">
        <v>4549.3</v>
      </c>
    </row>
    <row r="119" spans="1:10" ht="72" customHeight="1" x14ac:dyDescent="0.25">
      <c r="A119" s="7"/>
      <c r="B119" s="12" t="s">
        <v>115</v>
      </c>
      <c r="C119" s="46" t="s">
        <v>71</v>
      </c>
      <c r="D119" s="9" t="s">
        <v>61</v>
      </c>
      <c r="E119" s="9" t="s">
        <v>51</v>
      </c>
      <c r="F119" s="15" t="s">
        <v>116</v>
      </c>
      <c r="G119" s="9" t="s">
        <v>18</v>
      </c>
      <c r="H119" s="85">
        <f>SUM('[1]9'!G513)</f>
        <v>1314.2</v>
      </c>
    </row>
    <row r="120" spans="1:10" ht="60" x14ac:dyDescent="0.25">
      <c r="A120" s="7"/>
      <c r="B120" s="12" t="s">
        <v>54</v>
      </c>
      <c r="C120" s="46" t="s">
        <v>71</v>
      </c>
      <c r="D120" s="9" t="s">
        <v>61</v>
      </c>
      <c r="E120" s="9" t="s">
        <v>51</v>
      </c>
      <c r="F120" s="14" t="s">
        <v>118</v>
      </c>
      <c r="G120" s="9" t="s">
        <v>18</v>
      </c>
      <c r="H120" s="85">
        <f>SUM('[1]9'!G519)</f>
        <v>126</v>
      </c>
    </row>
    <row r="121" spans="1:10" ht="75" x14ac:dyDescent="0.25">
      <c r="A121" s="7"/>
      <c r="B121" s="13" t="s">
        <v>205</v>
      </c>
      <c r="C121" s="46" t="s">
        <v>80</v>
      </c>
      <c r="D121" s="9" t="s">
        <v>61</v>
      </c>
      <c r="E121" s="9" t="s">
        <v>170</v>
      </c>
      <c r="F121" s="27" t="s">
        <v>231</v>
      </c>
      <c r="G121" s="9" t="s">
        <v>18</v>
      </c>
      <c r="H121" s="85">
        <v>518.29999999999995</v>
      </c>
    </row>
    <row r="122" spans="1:10" ht="60" x14ac:dyDescent="0.25">
      <c r="A122" s="7"/>
      <c r="B122" s="13" t="s">
        <v>55</v>
      </c>
      <c r="C122" s="47"/>
      <c r="D122" s="9" t="s">
        <v>61</v>
      </c>
      <c r="E122" s="9"/>
      <c r="F122" s="72" t="s">
        <v>119</v>
      </c>
      <c r="G122" s="9"/>
      <c r="H122" s="85">
        <f>SUM(H123:H124)</f>
        <v>4423</v>
      </c>
    </row>
    <row r="123" spans="1:10" ht="60" x14ac:dyDescent="0.25">
      <c r="A123" s="21"/>
      <c r="B123" s="13" t="s">
        <v>55</v>
      </c>
      <c r="C123" s="46" t="s">
        <v>80</v>
      </c>
      <c r="D123" s="9" t="s">
        <v>61</v>
      </c>
      <c r="E123" s="9" t="s">
        <v>35</v>
      </c>
      <c r="F123" s="14" t="s">
        <v>57</v>
      </c>
      <c r="G123" s="9" t="s">
        <v>18</v>
      </c>
      <c r="H123" s="85">
        <f>SUM('[1]9'!G376)</f>
        <v>1375</v>
      </c>
    </row>
    <row r="124" spans="1:10" ht="90" customHeight="1" x14ac:dyDescent="0.25">
      <c r="A124" s="21"/>
      <c r="B124" s="13" t="s">
        <v>120</v>
      </c>
      <c r="C124" s="47" t="s">
        <v>121</v>
      </c>
      <c r="D124" s="9" t="s">
        <v>61</v>
      </c>
      <c r="E124" s="9" t="s">
        <v>51</v>
      </c>
      <c r="F124" s="14" t="s">
        <v>57</v>
      </c>
      <c r="G124" s="9" t="s">
        <v>25</v>
      </c>
      <c r="H124" s="85">
        <f>SUM('[1]9'!G526)</f>
        <v>3048</v>
      </c>
    </row>
    <row r="125" spans="1:10" ht="15.75" x14ac:dyDescent="0.25">
      <c r="A125" s="21"/>
      <c r="B125" s="73" t="s">
        <v>122</v>
      </c>
      <c r="C125" s="74"/>
      <c r="D125" s="19" t="s">
        <v>61</v>
      </c>
      <c r="E125" s="19"/>
      <c r="F125" s="19"/>
      <c r="G125" s="19"/>
      <c r="H125" s="91">
        <f>H102+H55</f>
        <v>334757.70000000007</v>
      </c>
    </row>
    <row r="126" spans="1:10" ht="75" x14ac:dyDescent="0.25">
      <c r="A126" s="21"/>
      <c r="B126" s="13" t="s">
        <v>111</v>
      </c>
      <c r="C126" s="75" t="s">
        <v>123</v>
      </c>
      <c r="D126" s="9" t="s">
        <v>124</v>
      </c>
      <c r="E126" s="9" t="s">
        <v>16</v>
      </c>
      <c r="F126" s="29">
        <v>5000100046</v>
      </c>
      <c r="G126" s="9" t="s">
        <v>26</v>
      </c>
      <c r="H126" s="91">
        <f>SUM('[1]9'!G633)</f>
        <v>3</v>
      </c>
    </row>
    <row r="127" spans="1:10" ht="60" x14ac:dyDescent="0.25">
      <c r="A127" s="21"/>
      <c r="B127" s="80" t="s">
        <v>125</v>
      </c>
      <c r="C127" s="75" t="s">
        <v>123</v>
      </c>
      <c r="D127" s="9" t="s">
        <v>124</v>
      </c>
      <c r="E127" s="9" t="s">
        <v>126</v>
      </c>
      <c r="F127" s="15" t="s">
        <v>112</v>
      </c>
      <c r="G127" s="9" t="s">
        <v>26</v>
      </c>
      <c r="H127" s="85">
        <v>22.6</v>
      </c>
    </row>
    <row r="128" spans="1:10" ht="60" x14ac:dyDescent="0.25">
      <c r="A128" s="21"/>
      <c r="B128" s="80" t="s">
        <v>55</v>
      </c>
      <c r="C128" s="75" t="s">
        <v>123</v>
      </c>
      <c r="D128" s="9" t="s">
        <v>124</v>
      </c>
      <c r="E128" s="9"/>
      <c r="F128" s="9"/>
      <c r="G128" s="9"/>
      <c r="H128" s="85">
        <f>H129+H130+H131+H132+H133+H134+H135+H136</f>
        <v>60385.499999999993</v>
      </c>
    </row>
    <row r="129" spans="1:8" ht="75" x14ac:dyDescent="0.25">
      <c r="A129" s="21"/>
      <c r="B129" s="80" t="s">
        <v>127</v>
      </c>
      <c r="C129" s="75" t="s">
        <v>123</v>
      </c>
      <c r="D129" s="9" t="s">
        <v>124</v>
      </c>
      <c r="E129" s="9" t="s">
        <v>128</v>
      </c>
      <c r="F129" s="33">
        <v>5910100204</v>
      </c>
      <c r="G129" s="9" t="s">
        <v>25</v>
      </c>
      <c r="H129" s="85">
        <f>SUM('[1]9'!G572)</f>
        <v>7530</v>
      </c>
    </row>
    <row r="130" spans="1:8" ht="75" x14ac:dyDescent="0.25">
      <c r="A130" s="21"/>
      <c r="B130" s="80" t="s">
        <v>127</v>
      </c>
      <c r="C130" s="75" t="s">
        <v>129</v>
      </c>
      <c r="D130" s="9" t="s">
        <v>124</v>
      </c>
      <c r="E130" s="9" t="s">
        <v>126</v>
      </c>
      <c r="F130" s="33">
        <v>5910120290</v>
      </c>
      <c r="G130" s="9" t="s">
        <v>25</v>
      </c>
      <c r="H130" s="85">
        <f>SUM('[1]9'!G606)</f>
        <v>4097</v>
      </c>
    </row>
    <row r="131" spans="1:8" ht="75" x14ac:dyDescent="0.25">
      <c r="A131" s="21"/>
      <c r="B131" s="80" t="s">
        <v>127</v>
      </c>
      <c r="C131" s="75" t="s">
        <v>123</v>
      </c>
      <c r="D131" s="9" t="s">
        <v>124</v>
      </c>
      <c r="E131" s="9" t="s">
        <v>128</v>
      </c>
      <c r="F131" s="15" t="s">
        <v>57</v>
      </c>
      <c r="G131" s="9" t="s">
        <v>25</v>
      </c>
      <c r="H131" s="85">
        <f>SUM('[1]9'!G579+'[1]9'!G580)</f>
        <v>3389</v>
      </c>
    </row>
    <row r="132" spans="1:8" ht="75" x14ac:dyDescent="0.25">
      <c r="A132" s="21"/>
      <c r="B132" s="80" t="s">
        <v>127</v>
      </c>
      <c r="C132" s="75" t="s">
        <v>123</v>
      </c>
      <c r="D132" s="9" t="s">
        <v>124</v>
      </c>
      <c r="E132" s="9" t="s">
        <v>128</v>
      </c>
      <c r="F132" s="15" t="s">
        <v>130</v>
      </c>
      <c r="G132" s="9" t="s">
        <v>25</v>
      </c>
      <c r="H132" s="85">
        <f>SUM('[1]9'!G581)</f>
        <v>371.3</v>
      </c>
    </row>
    <row r="133" spans="1:8" ht="75" x14ac:dyDescent="0.25">
      <c r="A133" s="21"/>
      <c r="B133" s="80" t="s">
        <v>127</v>
      </c>
      <c r="C133" s="75" t="s">
        <v>129</v>
      </c>
      <c r="D133" s="9" t="s">
        <v>124</v>
      </c>
      <c r="E133" s="9" t="s">
        <v>126</v>
      </c>
      <c r="F133" s="15" t="s">
        <v>57</v>
      </c>
      <c r="G133" s="9" t="s">
        <v>25</v>
      </c>
      <c r="H133" s="85">
        <f>SUM('[1]9'!G611)</f>
        <v>6041</v>
      </c>
    </row>
    <row r="134" spans="1:8" ht="75" x14ac:dyDescent="0.25">
      <c r="A134" s="21"/>
      <c r="B134" s="80" t="s">
        <v>127</v>
      </c>
      <c r="C134" s="75" t="s">
        <v>123</v>
      </c>
      <c r="D134" s="9" t="s">
        <v>124</v>
      </c>
      <c r="E134" s="9" t="s">
        <v>126</v>
      </c>
      <c r="F134" s="15" t="s">
        <v>131</v>
      </c>
      <c r="G134" s="9" t="s">
        <v>26</v>
      </c>
      <c r="H134" s="85">
        <f>SUM('[1]9'!G616)</f>
        <v>1716.1</v>
      </c>
    </row>
    <row r="135" spans="1:8" ht="60" x14ac:dyDescent="0.25">
      <c r="A135" s="21"/>
      <c r="B135" s="80" t="s">
        <v>132</v>
      </c>
      <c r="C135" s="75" t="s">
        <v>123</v>
      </c>
      <c r="D135" s="9" t="s">
        <v>124</v>
      </c>
      <c r="E135" s="9" t="s">
        <v>133</v>
      </c>
      <c r="F135" s="15" t="s">
        <v>134</v>
      </c>
      <c r="G135" s="9" t="s">
        <v>135</v>
      </c>
      <c r="H135" s="85">
        <f>SUM('[1]9'!G650+'[1]9'!G654+'[1]9'!G658)</f>
        <v>37235</v>
      </c>
    </row>
    <row r="136" spans="1:8" ht="90" x14ac:dyDescent="0.25">
      <c r="A136" s="21"/>
      <c r="B136" s="42" t="s">
        <v>197</v>
      </c>
      <c r="C136" s="75" t="s">
        <v>123</v>
      </c>
      <c r="D136" s="9" t="s">
        <v>124</v>
      </c>
      <c r="E136" s="9" t="s">
        <v>198</v>
      </c>
      <c r="F136" s="29">
        <v>5930000000</v>
      </c>
      <c r="G136" s="62" t="s">
        <v>199</v>
      </c>
      <c r="H136" s="89">
        <f>SUM('[1]9'!G642)</f>
        <v>6.1</v>
      </c>
    </row>
    <row r="137" spans="1:8" ht="31.5" x14ac:dyDescent="0.25">
      <c r="A137" s="21"/>
      <c r="B137" s="73" t="s">
        <v>136</v>
      </c>
      <c r="C137" s="74"/>
      <c r="D137" s="76" t="s">
        <v>124</v>
      </c>
      <c r="E137" s="76"/>
      <c r="F137" s="77"/>
      <c r="G137" s="76"/>
      <c r="H137" s="89">
        <f>SUM(H127+H128+H126)</f>
        <v>60411.099999999991</v>
      </c>
    </row>
    <row r="138" spans="1:8" ht="39.75" customHeight="1" x14ac:dyDescent="0.25">
      <c r="A138" s="21"/>
      <c r="B138" s="12" t="s">
        <v>137</v>
      </c>
      <c r="C138" s="47" t="s">
        <v>138</v>
      </c>
      <c r="D138" s="62" t="s">
        <v>139</v>
      </c>
      <c r="E138" s="62" t="s">
        <v>85</v>
      </c>
      <c r="F138" s="62" t="s">
        <v>212</v>
      </c>
      <c r="G138" s="62"/>
      <c r="H138" s="92">
        <f>H139+H140+H142+H143+H141</f>
        <v>170.4</v>
      </c>
    </row>
    <row r="139" spans="1:8" ht="60" x14ac:dyDescent="0.25">
      <c r="A139" s="21"/>
      <c r="B139" s="80" t="s">
        <v>140</v>
      </c>
      <c r="C139" s="47" t="s">
        <v>138</v>
      </c>
      <c r="D139" s="62" t="s">
        <v>139</v>
      </c>
      <c r="E139" s="62" t="s">
        <v>85</v>
      </c>
      <c r="F139" s="30">
        <v>4410100038</v>
      </c>
      <c r="G139" s="62" t="s">
        <v>26</v>
      </c>
      <c r="H139" s="85">
        <f>SUM('[1]9'!G973)</f>
        <v>3.6</v>
      </c>
    </row>
    <row r="140" spans="1:8" ht="120" x14ac:dyDescent="0.25">
      <c r="A140" s="21"/>
      <c r="B140" s="80" t="s">
        <v>141</v>
      </c>
      <c r="C140" s="47" t="s">
        <v>138</v>
      </c>
      <c r="D140" s="62" t="s">
        <v>139</v>
      </c>
      <c r="E140" s="62" t="s">
        <v>85</v>
      </c>
      <c r="F140" s="15" t="s">
        <v>142</v>
      </c>
      <c r="G140" s="62" t="s">
        <v>26</v>
      </c>
      <c r="H140" s="85">
        <f>SUM('[1]9'!G979)</f>
        <v>24</v>
      </c>
    </row>
    <row r="141" spans="1:8" ht="120" x14ac:dyDescent="0.25">
      <c r="A141" s="21"/>
      <c r="B141" s="80" t="s">
        <v>141</v>
      </c>
      <c r="C141" s="47" t="s">
        <v>138</v>
      </c>
      <c r="D141" s="62" t="s">
        <v>139</v>
      </c>
      <c r="E141" s="62" t="s">
        <v>85</v>
      </c>
      <c r="F141" s="11">
        <v>4420100139</v>
      </c>
      <c r="G141" s="62" t="s">
        <v>26</v>
      </c>
      <c r="H141" s="85">
        <f>SUM('[1]9'!G983)</f>
        <v>115</v>
      </c>
    </row>
    <row r="142" spans="1:8" ht="75" x14ac:dyDescent="0.25">
      <c r="A142" s="21"/>
      <c r="B142" s="13" t="s">
        <v>143</v>
      </c>
      <c r="C142" s="47" t="s">
        <v>138</v>
      </c>
      <c r="D142" s="62" t="s">
        <v>139</v>
      </c>
      <c r="E142" s="62" t="s">
        <v>85</v>
      </c>
      <c r="F142" s="15" t="s">
        <v>144</v>
      </c>
      <c r="G142" s="62" t="s">
        <v>26</v>
      </c>
      <c r="H142" s="85">
        <f>SUM('[1]9'!G989)</f>
        <v>25.8</v>
      </c>
    </row>
    <row r="143" spans="1:8" ht="60" x14ac:dyDescent="0.25">
      <c r="A143" s="21"/>
      <c r="B143" s="13" t="s">
        <v>145</v>
      </c>
      <c r="C143" s="47" t="s">
        <v>138</v>
      </c>
      <c r="D143" s="62" t="s">
        <v>139</v>
      </c>
      <c r="E143" s="62" t="s">
        <v>85</v>
      </c>
      <c r="F143" s="15" t="s">
        <v>146</v>
      </c>
      <c r="G143" s="62" t="s">
        <v>26</v>
      </c>
      <c r="H143" s="85">
        <f>SUM('[1]9'!G995)</f>
        <v>2</v>
      </c>
    </row>
    <row r="144" spans="1:8" ht="75" x14ac:dyDescent="0.25">
      <c r="A144" s="21"/>
      <c r="B144" s="13" t="s">
        <v>200</v>
      </c>
      <c r="C144" s="47" t="s">
        <v>138</v>
      </c>
      <c r="D144" s="62" t="s">
        <v>139</v>
      </c>
      <c r="E144" s="62" t="s">
        <v>66</v>
      </c>
      <c r="F144" s="11">
        <v>4500000000</v>
      </c>
      <c r="G144" s="62" t="s">
        <v>149</v>
      </c>
      <c r="H144" s="85">
        <f>SUM(H145+H146)</f>
        <v>26930.9</v>
      </c>
    </row>
    <row r="145" spans="1:8" ht="75" x14ac:dyDescent="0.25">
      <c r="A145" s="21"/>
      <c r="B145" s="13" t="s">
        <v>211</v>
      </c>
      <c r="C145" s="47" t="s">
        <v>138</v>
      </c>
      <c r="D145" s="62" t="s">
        <v>139</v>
      </c>
      <c r="E145" s="62" t="s">
        <v>66</v>
      </c>
      <c r="F145" s="11" t="s">
        <v>206</v>
      </c>
      <c r="G145" s="62" t="s">
        <v>149</v>
      </c>
      <c r="H145" s="85">
        <f>SUM('[1]9'!G930+'[1]9'!G926)</f>
        <v>26920.2</v>
      </c>
    </row>
    <row r="146" spans="1:8" ht="75" x14ac:dyDescent="0.25">
      <c r="A146" s="21"/>
      <c r="B146" s="13" t="s">
        <v>211</v>
      </c>
      <c r="C146" s="47" t="s">
        <v>138</v>
      </c>
      <c r="D146" s="62" t="s">
        <v>139</v>
      </c>
      <c r="E146" s="62" t="s">
        <v>66</v>
      </c>
      <c r="F146" s="70">
        <v>4500100510</v>
      </c>
      <c r="G146" s="62" t="s">
        <v>26</v>
      </c>
      <c r="H146" s="85">
        <f>SUM('[1]9'!G934)</f>
        <v>10.7</v>
      </c>
    </row>
    <row r="147" spans="1:8" ht="60" x14ac:dyDescent="0.25">
      <c r="A147" s="21"/>
      <c r="B147" s="80" t="s">
        <v>108</v>
      </c>
      <c r="C147" s="47"/>
      <c r="D147" s="62" t="s">
        <v>139</v>
      </c>
      <c r="E147" s="62"/>
      <c r="F147" s="15" t="s">
        <v>109</v>
      </c>
      <c r="G147" s="62"/>
      <c r="H147" s="85">
        <f>SUM(H148+H149)</f>
        <v>9731.9</v>
      </c>
    </row>
    <row r="148" spans="1:8" ht="60" x14ac:dyDescent="0.25">
      <c r="A148" s="21"/>
      <c r="B148" s="80" t="s">
        <v>108</v>
      </c>
      <c r="C148" s="47" t="s">
        <v>138</v>
      </c>
      <c r="D148" s="62" t="s">
        <v>139</v>
      </c>
      <c r="E148" s="62" t="s">
        <v>126</v>
      </c>
      <c r="F148" s="15" t="s">
        <v>207</v>
      </c>
      <c r="G148" s="62" t="s">
        <v>26</v>
      </c>
      <c r="H148" s="91">
        <v>945.3</v>
      </c>
    </row>
    <row r="149" spans="1:8" ht="60" x14ac:dyDescent="0.25">
      <c r="A149" s="21"/>
      <c r="B149" s="80" t="s">
        <v>108</v>
      </c>
      <c r="C149" s="47" t="s">
        <v>138</v>
      </c>
      <c r="D149" s="62" t="s">
        <v>139</v>
      </c>
      <c r="E149" s="62" t="s">
        <v>147</v>
      </c>
      <c r="F149" s="15" t="s">
        <v>148</v>
      </c>
      <c r="G149" s="62" t="s">
        <v>149</v>
      </c>
      <c r="H149" s="91">
        <v>8786.6</v>
      </c>
    </row>
    <row r="150" spans="1:8" ht="75" x14ac:dyDescent="0.25">
      <c r="A150" s="21"/>
      <c r="B150" s="80" t="s">
        <v>150</v>
      </c>
      <c r="C150" s="47" t="s">
        <v>138</v>
      </c>
      <c r="D150" s="62" t="s">
        <v>139</v>
      </c>
      <c r="E150" s="62" t="s">
        <v>151</v>
      </c>
      <c r="F150" s="34" t="s">
        <v>152</v>
      </c>
      <c r="G150" s="62" t="s">
        <v>26</v>
      </c>
      <c r="H150" s="91">
        <f>SUM('[1]9'!G896)</f>
        <v>15</v>
      </c>
    </row>
    <row r="151" spans="1:8" ht="60" x14ac:dyDescent="0.25">
      <c r="A151" s="21"/>
      <c r="B151" s="80" t="s">
        <v>120</v>
      </c>
      <c r="C151" s="47" t="s">
        <v>138</v>
      </c>
      <c r="D151" s="62" t="s">
        <v>139</v>
      </c>
      <c r="E151" s="62"/>
      <c r="F151" s="62"/>
      <c r="G151" s="62"/>
      <c r="H151" s="85">
        <f>SUM(H152+H153+H154+H157+H156+H155)</f>
        <v>39069.800000000003</v>
      </c>
    </row>
    <row r="152" spans="1:8" ht="75" x14ac:dyDescent="0.25">
      <c r="A152" s="7">
        <v>54</v>
      </c>
      <c r="B152" s="78" t="s">
        <v>153</v>
      </c>
      <c r="C152" s="47" t="s">
        <v>138</v>
      </c>
      <c r="D152" s="62" t="s">
        <v>139</v>
      </c>
      <c r="E152" s="62" t="s">
        <v>154</v>
      </c>
      <c r="F152" s="15" t="s">
        <v>155</v>
      </c>
      <c r="G152" s="62" t="s">
        <v>25</v>
      </c>
      <c r="H152" s="85">
        <f>SUM('[1]9'!G668)</f>
        <v>3071.8</v>
      </c>
    </row>
    <row r="153" spans="1:8" ht="75" x14ac:dyDescent="0.25">
      <c r="A153" s="7"/>
      <c r="B153" s="78" t="s">
        <v>153</v>
      </c>
      <c r="C153" s="47" t="s">
        <v>138</v>
      </c>
      <c r="D153" s="62" t="s">
        <v>139</v>
      </c>
      <c r="E153" s="62" t="s">
        <v>156</v>
      </c>
      <c r="F153" s="30">
        <v>5910100000</v>
      </c>
      <c r="G153" s="62" t="s">
        <v>25</v>
      </c>
      <c r="H153" s="85">
        <f>SUM('[1]9'!G677+'[1]9'!G682)</f>
        <v>28426</v>
      </c>
    </row>
    <row r="154" spans="1:8" ht="75" x14ac:dyDescent="0.25">
      <c r="A154" s="35"/>
      <c r="B154" s="78" t="s">
        <v>56</v>
      </c>
      <c r="C154" s="47" t="s">
        <v>138</v>
      </c>
      <c r="D154" s="62" t="s">
        <v>139</v>
      </c>
      <c r="E154" s="62" t="s">
        <v>126</v>
      </c>
      <c r="F154" s="30">
        <v>5910100000</v>
      </c>
      <c r="G154" s="62" t="s">
        <v>25</v>
      </c>
      <c r="H154" s="85">
        <f>SUM('[1]9'!G778+'[1]9'!G783+'[1]9'!G810)</f>
        <v>4380</v>
      </c>
    </row>
    <row r="155" spans="1:8" ht="75" x14ac:dyDescent="0.25">
      <c r="A155" s="35"/>
      <c r="B155" s="78" t="s">
        <v>56</v>
      </c>
      <c r="C155" s="47" t="s">
        <v>157</v>
      </c>
      <c r="D155" s="62" t="s">
        <v>139</v>
      </c>
      <c r="E155" s="62" t="s">
        <v>158</v>
      </c>
      <c r="F155" s="30">
        <v>5910172972</v>
      </c>
      <c r="G155" s="62" t="s">
        <v>25</v>
      </c>
      <c r="H155" s="85">
        <f>SUM('[1]9'!G874)</f>
        <v>1607</v>
      </c>
    </row>
    <row r="156" spans="1:8" ht="75" x14ac:dyDescent="0.25">
      <c r="A156" s="35"/>
      <c r="B156" s="78" t="s">
        <v>56</v>
      </c>
      <c r="C156" s="47" t="s">
        <v>138</v>
      </c>
      <c r="D156" s="62" t="s">
        <v>139</v>
      </c>
      <c r="E156" s="62" t="s">
        <v>159</v>
      </c>
      <c r="F156" s="30">
        <v>5910100000</v>
      </c>
      <c r="G156" s="62" t="s">
        <v>25</v>
      </c>
      <c r="H156" s="85">
        <f>SUM('[1]9'!G1078+'[1]9'!G1083)</f>
        <v>1534</v>
      </c>
    </row>
    <row r="157" spans="1:8" ht="75" x14ac:dyDescent="0.25">
      <c r="A157" s="35"/>
      <c r="B157" s="78" t="s">
        <v>56</v>
      </c>
      <c r="C157" s="47" t="s">
        <v>138</v>
      </c>
      <c r="D157" s="62" t="s">
        <v>139</v>
      </c>
      <c r="E157" s="62" t="s">
        <v>126</v>
      </c>
      <c r="F157" s="15" t="s">
        <v>160</v>
      </c>
      <c r="G157" s="62" t="s">
        <v>26</v>
      </c>
      <c r="H157" s="85">
        <f>SUM('[1]9'!G815)</f>
        <v>51</v>
      </c>
    </row>
    <row r="158" spans="1:8" ht="45" x14ac:dyDescent="0.25">
      <c r="A158" s="35"/>
      <c r="B158" s="12" t="s">
        <v>161</v>
      </c>
      <c r="C158" s="47" t="s">
        <v>157</v>
      </c>
      <c r="D158" s="62" t="s">
        <v>139</v>
      </c>
      <c r="E158" s="62" t="s">
        <v>158</v>
      </c>
      <c r="F158" s="30">
        <v>4900000000</v>
      </c>
      <c r="G158" s="62"/>
      <c r="H158" s="85">
        <f>SUM(H159+H160+H161+H162)</f>
        <v>4042.2000000000007</v>
      </c>
    </row>
    <row r="159" spans="1:8" ht="45" x14ac:dyDescent="0.25">
      <c r="A159" s="35"/>
      <c r="B159" s="12" t="s">
        <v>161</v>
      </c>
      <c r="C159" s="47" t="s">
        <v>157</v>
      </c>
      <c r="D159" s="62" t="s">
        <v>139</v>
      </c>
      <c r="E159" s="62" t="s">
        <v>158</v>
      </c>
      <c r="F159" s="84">
        <v>4900100096</v>
      </c>
      <c r="G159" s="62" t="s">
        <v>26</v>
      </c>
      <c r="H159" s="85">
        <f>SUM('[1]9'!G857)</f>
        <v>518.20000000000005</v>
      </c>
    </row>
    <row r="160" spans="1:8" ht="45" x14ac:dyDescent="0.25">
      <c r="B160" s="12" t="s">
        <v>161</v>
      </c>
      <c r="C160" s="47" t="s">
        <v>157</v>
      </c>
      <c r="D160" s="62" t="s">
        <v>139</v>
      </c>
      <c r="E160" s="62" t="s">
        <v>158</v>
      </c>
      <c r="F160" s="11">
        <v>4900100045</v>
      </c>
      <c r="G160" s="62" t="s">
        <v>25</v>
      </c>
      <c r="H160" s="85">
        <f>SUM('[1]9'!G861)</f>
        <v>3366.2000000000003</v>
      </c>
    </row>
    <row r="161" spans="2:256" ht="45" x14ac:dyDescent="0.25">
      <c r="B161" s="12" t="s">
        <v>161</v>
      </c>
      <c r="C161" s="47" t="s">
        <v>157</v>
      </c>
      <c r="D161" s="62" t="s">
        <v>139</v>
      </c>
      <c r="E161" s="62" t="s">
        <v>158</v>
      </c>
      <c r="F161" s="11">
        <v>4900100045</v>
      </c>
      <c r="G161" s="62" t="s">
        <v>26</v>
      </c>
      <c r="H161" s="85">
        <f>SUM('[1]9'!G866)</f>
        <v>117.80000000000001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</row>
    <row r="162" spans="2:256" ht="45" x14ac:dyDescent="0.25">
      <c r="B162" s="12" t="s">
        <v>161</v>
      </c>
      <c r="C162" s="47" t="s">
        <v>157</v>
      </c>
      <c r="D162" s="62" t="s">
        <v>139</v>
      </c>
      <c r="E162" s="62" t="s">
        <v>16</v>
      </c>
      <c r="F162" s="11">
        <v>4900100045</v>
      </c>
      <c r="G162" s="62" t="s">
        <v>26</v>
      </c>
      <c r="H162" s="85">
        <f>SUM('[1]9'!G964)</f>
        <v>40</v>
      </c>
    </row>
    <row r="163" spans="2:256" ht="72.75" customHeight="1" x14ac:dyDescent="0.25">
      <c r="B163" s="12" t="s">
        <v>162</v>
      </c>
      <c r="C163" s="47" t="s">
        <v>138</v>
      </c>
      <c r="D163" s="62" t="s">
        <v>139</v>
      </c>
      <c r="E163" s="62" t="s">
        <v>16</v>
      </c>
      <c r="F163" s="15" t="s">
        <v>48</v>
      </c>
      <c r="G163" s="62" t="s">
        <v>26</v>
      </c>
      <c r="H163" s="85">
        <f>SUM('[1]9'!G951)</f>
        <v>21</v>
      </c>
    </row>
    <row r="164" spans="2:256" ht="60" x14ac:dyDescent="0.25">
      <c r="B164" s="12" t="s">
        <v>163</v>
      </c>
      <c r="C164" s="47" t="s">
        <v>138</v>
      </c>
      <c r="D164" s="62" t="s">
        <v>139</v>
      </c>
      <c r="E164" s="62" t="s">
        <v>164</v>
      </c>
      <c r="F164" s="30">
        <v>5100100047</v>
      </c>
      <c r="G164" s="62" t="s">
        <v>26</v>
      </c>
      <c r="H164" s="85">
        <f>SUM('[1]9'!G882)</f>
        <v>9</v>
      </c>
    </row>
    <row r="165" spans="2:256" ht="75" x14ac:dyDescent="0.25">
      <c r="B165" s="12" t="s">
        <v>165</v>
      </c>
      <c r="C165" s="47" t="s">
        <v>138</v>
      </c>
      <c r="D165" s="62" t="s">
        <v>139</v>
      </c>
      <c r="E165" s="62" t="s">
        <v>164</v>
      </c>
      <c r="F165" s="15" t="s">
        <v>166</v>
      </c>
      <c r="G165" s="62" t="s">
        <v>26</v>
      </c>
      <c r="H165" s="85">
        <f>SUM('[1]9'!G888)</f>
        <v>8.4</v>
      </c>
    </row>
    <row r="166" spans="2:256" ht="60" x14ac:dyDescent="0.25">
      <c r="B166" s="80" t="s">
        <v>125</v>
      </c>
      <c r="C166" s="47"/>
      <c r="D166" s="62" t="s">
        <v>139</v>
      </c>
      <c r="E166" s="62"/>
      <c r="F166" s="15" t="s">
        <v>50</v>
      </c>
      <c r="G166" s="62"/>
      <c r="H166" s="85">
        <f>SUM(H167+H168)</f>
        <v>89.199999999999989</v>
      </c>
    </row>
    <row r="167" spans="2:256" ht="60" x14ac:dyDescent="0.25">
      <c r="B167" s="80" t="s">
        <v>125</v>
      </c>
      <c r="C167" s="47" t="s">
        <v>138</v>
      </c>
      <c r="D167" s="62" t="s">
        <v>139</v>
      </c>
      <c r="E167" s="62" t="s">
        <v>126</v>
      </c>
      <c r="F167" s="15" t="s">
        <v>112</v>
      </c>
      <c r="G167" s="62" t="s">
        <v>26</v>
      </c>
      <c r="H167" s="85">
        <f>SUM('[1]9'!G797)</f>
        <v>76.199999999999989</v>
      </c>
    </row>
    <row r="168" spans="2:256" ht="60" x14ac:dyDescent="0.25">
      <c r="B168" s="80" t="s">
        <v>125</v>
      </c>
      <c r="C168" s="47" t="s">
        <v>138</v>
      </c>
      <c r="D168" s="62" t="s">
        <v>139</v>
      </c>
      <c r="E168" s="62" t="s">
        <v>16</v>
      </c>
      <c r="F168" s="15" t="s">
        <v>112</v>
      </c>
      <c r="G168" s="62" t="s">
        <v>26</v>
      </c>
      <c r="H168" s="85">
        <f>SUM('[1]9'!G958)</f>
        <v>13</v>
      </c>
    </row>
    <row r="169" spans="2:256" ht="60" x14ac:dyDescent="0.25">
      <c r="B169" s="80" t="s">
        <v>167</v>
      </c>
      <c r="C169" s="47" t="s">
        <v>138</v>
      </c>
      <c r="D169" s="62" t="s">
        <v>139</v>
      </c>
      <c r="E169" s="62" t="s">
        <v>168</v>
      </c>
      <c r="F169" s="11" t="s">
        <v>213</v>
      </c>
      <c r="G169" s="62" t="s">
        <v>26</v>
      </c>
      <c r="H169" s="85">
        <f>SUM('[1]9'!G905+'[1]9'!G909+'[1]9'!G913)</f>
        <v>23022.399999999998</v>
      </c>
    </row>
    <row r="170" spans="2:256" ht="60" x14ac:dyDescent="0.25">
      <c r="B170" s="12" t="s">
        <v>54</v>
      </c>
      <c r="C170" s="47" t="s">
        <v>138</v>
      </c>
      <c r="D170" s="9" t="s">
        <v>139</v>
      </c>
      <c r="E170" s="9" t="s">
        <v>126</v>
      </c>
      <c r="F170" s="15" t="s">
        <v>118</v>
      </c>
      <c r="G170" s="9" t="s">
        <v>26</v>
      </c>
      <c r="H170" s="85">
        <f>SUM('[1]9'!G803)</f>
        <v>14.4</v>
      </c>
    </row>
    <row r="171" spans="2:256" ht="60" customHeight="1" x14ac:dyDescent="0.25">
      <c r="B171" s="80" t="s">
        <v>169</v>
      </c>
      <c r="C171" s="47" t="s">
        <v>138</v>
      </c>
      <c r="D171" s="9" t="s">
        <v>139</v>
      </c>
      <c r="E171" s="9" t="s">
        <v>170</v>
      </c>
      <c r="F171" s="15" t="s">
        <v>171</v>
      </c>
      <c r="G171" s="9"/>
      <c r="H171" s="89">
        <f>H172+H173</f>
        <v>6658.9000000000005</v>
      </c>
    </row>
    <row r="172" spans="2:256" ht="75" x14ac:dyDescent="0.25">
      <c r="B172" s="80" t="s">
        <v>172</v>
      </c>
      <c r="C172" s="47" t="s">
        <v>138</v>
      </c>
      <c r="D172" s="37" t="s">
        <v>139</v>
      </c>
      <c r="E172" s="37" t="s">
        <v>170</v>
      </c>
      <c r="F172" s="15" t="s">
        <v>173</v>
      </c>
      <c r="G172" s="37" t="s">
        <v>26</v>
      </c>
      <c r="H172" s="93">
        <f>SUM('[1]9'!G1041)</f>
        <v>266.60000000000002</v>
      </c>
    </row>
    <row r="173" spans="2:256" ht="90" x14ac:dyDescent="0.25">
      <c r="B173" s="80" t="s">
        <v>201</v>
      </c>
      <c r="C173" s="47" t="s">
        <v>138</v>
      </c>
      <c r="D173" s="37" t="s">
        <v>139</v>
      </c>
      <c r="E173" s="37" t="s">
        <v>147</v>
      </c>
      <c r="F173" s="11">
        <v>5720100000</v>
      </c>
      <c r="G173" s="37" t="s">
        <v>149</v>
      </c>
      <c r="H173" s="93">
        <v>6392.3</v>
      </c>
    </row>
    <row r="174" spans="2:256" ht="60" x14ac:dyDescent="0.25">
      <c r="B174" s="80" t="s">
        <v>174</v>
      </c>
      <c r="C174" s="47" t="s">
        <v>175</v>
      </c>
      <c r="D174" s="9" t="s">
        <v>139</v>
      </c>
      <c r="E174" s="9" t="s">
        <v>126</v>
      </c>
      <c r="F174" s="84">
        <v>6000000000</v>
      </c>
      <c r="G174" s="9"/>
      <c r="H174" s="89">
        <f>SUM(H175:H182)</f>
        <v>4033.8999999999996</v>
      </c>
    </row>
    <row r="175" spans="2:256" ht="60" x14ac:dyDescent="0.25">
      <c r="B175" s="80" t="s">
        <v>174</v>
      </c>
      <c r="C175" s="47" t="s">
        <v>175</v>
      </c>
      <c r="D175" s="9" t="s">
        <v>139</v>
      </c>
      <c r="E175" s="9" t="s">
        <v>126</v>
      </c>
      <c r="F175" s="30">
        <v>6000100061</v>
      </c>
      <c r="G175" s="9" t="s">
        <v>26</v>
      </c>
      <c r="H175" s="89">
        <f>SUM('[1]9'!G821)</f>
        <v>124.3</v>
      </c>
    </row>
    <row r="176" spans="2:256" ht="60" x14ac:dyDescent="0.25">
      <c r="B176" s="80" t="s">
        <v>174</v>
      </c>
      <c r="C176" s="47" t="s">
        <v>175</v>
      </c>
      <c r="D176" s="9" t="s">
        <v>139</v>
      </c>
      <c r="E176" s="9" t="s">
        <v>126</v>
      </c>
      <c r="F176" s="30">
        <v>6000100062</v>
      </c>
      <c r="G176" s="9" t="s">
        <v>26</v>
      </c>
      <c r="H176" s="89">
        <f>SUM('[1]9'!G825)</f>
        <v>40</v>
      </c>
    </row>
    <row r="177" spans="2:8" ht="60" x14ac:dyDescent="0.25">
      <c r="B177" s="80" t="s">
        <v>174</v>
      </c>
      <c r="C177" s="47" t="s">
        <v>175</v>
      </c>
      <c r="D177" s="9" t="s">
        <v>139</v>
      </c>
      <c r="E177" s="9" t="s">
        <v>126</v>
      </c>
      <c r="F177" s="30">
        <v>6000100063</v>
      </c>
      <c r="G177" s="9" t="s">
        <v>26</v>
      </c>
      <c r="H177" s="89">
        <f>SUM('[1]9'!G829)</f>
        <v>72.400000000000006</v>
      </c>
    </row>
    <row r="178" spans="2:8" ht="60" x14ac:dyDescent="0.25">
      <c r="B178" s="80" t="s">
        <v>174</v>
      </c>
      <c r="C178" s="47" t="s">
        <v>175</v>
      </c>
      <c r="D178" s="9" t="s">
        <v>139</v>
      </c>
      <c r="E178" s="9" t="s">
        <v>126</v>
      </c>
      <c r="F178" s="30">
        <v>6000100064</v>
      </c>
      <c r="G178" s="9" t="s">
        <v>26</v>
      </c>
      <c r="H178" s="89">
        <f>SUM('[1]9'!G833)</f>
        <v>29</v>
      </c>
    </row>
    <row r="179" spans="2:8" ht="60" x14ac:dyDescent="0.25">
      <c r="B179" s="80" t="s">
        <v>174</v>
      </c>
      <c r="C179" s="47" t="s">
        <v>175</v>
      </c>
      <c r="D179" s="9" t="s">
        <v>139</v>
      </c>
      <c r="E179" s="9" t="s">
        <v>126</v>
      </c>
      <c r="F179" s="30">
        <v>6000100065</v>
      </c>
      <c r="G179" s="9" t="s">
        <v>25</v>
      </c>
      <c r="H179" s="89">
        <f>SUM('[1]9'!G837)</f>
        <v>3188</v>
      </c>
    </row>
    <row r="180" spans="2:8" ht="60" x14ac:dyDescent="0.25">
      <c r="B180" s="80" t="s">
        <v>174</v>
      </c>
      <c r="C180" s="47" t="s">
        <v>175</v>
      </c>
      <c r="D180" s="9" t="s">
        <v>139</v>
      </c>
      <c r="E180" s="9" t="s">
        <v>126</v>
      </c>
      <c r="F180" s="30">
        <v>6000100065</v>
      </c>
      <c r="G180" s="9" t="s">
        <v>26</v>
      </c>
      <c r="H180" s="89">
        <f>SUM('[1]9'!G842)</f>
        <v>563.1</v>
      </c>
    </row>
    <row r="181" spans="2:8" ht="60" x14ac:dyDescent="0.25">
      <c r="B181" s="80" t="s">
        <v>174</v>
      </c>
      <c r="C181" s="47" t="s">
        <v>175</v>
      </c>
      <c r="D181" s="9" t="s">
        <v>139</v>
      </c>
      <c r="E181" s="9" t="s">
        <v>126</v>
      </c>
      <c r="F181" s="30">
        <v>6000100065</v>
      </c>
      <c r="G181" s="9" t="s">
        <v>149</v>
      </c>
      <c r="H181" s="89">
        <f>SUM('[1]9'!G846)</f>
        <v>1</v>
      </c>
    </row>
    <row r="182" spans="2:8" ht="60" x14ac:dyDescent="0.25">
      <c r="B182" s="80" t="s">
        <v>174</v>
      </c>
      <c r="C182" s="47" t="s">
        <v>175</v>
      </c>
      <c r="D182" s="9" t="s">
        <v>139</v>
      </c>
      <c r="E182" s="9" t="s">
        <v>126</v>
      </c>
      <c r="F182" s="30">
        <v>6000100065</v>
      </c>
      <c r="G182" s="9" t="s">
        <v>27</v>
      </c>
      <c r="H182" s="89">
        <f>SUM('[1]9'!G849)</f>
        <v>16.100000000000001</v>
      </c>
    </row>
    <row r="183" spans="2:8" ht="15.75" x14ac:dyDescent="0.25">
      <c r="B183" s="79" t="s">
        <v>176</v>
      </c>
      <c r="C183" s="46"/>
      <c r="D183" s="19" t="s">
        <v>139</v>
      </c>
      <c r="E183" s="19"/>
      <c r="F183" s="38"/>
      <c r="G183" s="19"/>
      <c r="H183" s="89">
        <f>H138+H144+H147+H150+H151+H158+H163+H164+H165+H166+H169+H170+H171+H174</f>
        <v>113817.39999999997</v>
      </c>
    </row>
    <row r="184" spans="2:8" ht="60" x14ac:dyDescent="0.25">
      <c r="B184" s="80" t="s">
        <v>55</v>
      </c>
      <c r="C184" s="47" t="s">
        <v>177</v>
      </c>
      <c r="D184" s="19" t="s">
        <v>178</v>
      </c>
      <c r="E184" s="19" t="s">
        <v>179</v>
      </c>
      <c r="F184" s="15" t="s">
        <v>57</v>
      </c>
      <c r="G184" s="19"/>
      <c r="H184" s="89">
        <f>SUM(H185)</f>
        <v>45</v>
      </c>
    </row>
    <row r="185" spans="2:8" ht="75" x14ac:dyDescent="0.25">
      <c r="B185" s="80" t="s">
        <v>127</v>
      </c>
      <c r="C185" s="47" t="s">
        <v>177</v>
      </c>
      <c r="D185" s="19" t="s">
        <v>178</v>
      </c>
      <c r="E185" s="19" t="s">
        <v>179</v>
      </c>
      <c r="F185" s="15" t="s">
        <v>57</v>
      </c>
      <c r="G185" s="19" t="s">
        <v>25</v>
      </c>
      <c r="H185" s="89">
        <f>SUM('[1]9'!G1116)</f>
        <v>45</v>
      </c>
    </row>
    <row r="186" spans="2:8" ht="31.5" x14ac:dyDescent="0.25">
      <c r="B186" s="79" t="s">
        <v>180</v>
      </c>
      <c r="C186" s="47"/>
      <c r="D186" s="19" t="s">
        <v>178</v>
      </c>
      <c r="E186" s="19"/>
      <c r="F186" s="38"/>
      <c r="G186" s="19"/>
      <c r="H186" s="89">
        <f>SUM(H184)</f>
        <v>45</v>
      </c>
    </row>
    <row r="187" spans="2:8" ht="60" x14ac:dyDescent="0.25">
      <c r="B187" s="80" t="s">
        <v>55</v>
      </c>
      <c r="C187" s="47" t="s">
        <v>181</v>
      </c>
      <c r="D187" s="9" t="s">
        <v>182</v>
      </c>
      <c r="E187" s="9" t="s">
        <v>128</v>
      </c>
      <c r="F187" s="11" t="s">
        <v>232</v>
      </c>
      <c r="G187" s="9" t="s">
        <v>25</v>
      </c>
      <c r="H187" s="89">
        <f>SUM('[1]9'!G1135)</f>
        <v>2563</v>
      </c>
    </row>
    <row r="188" spans="2:8" ht="75" x14ac:dyDescent="0.25">
      <c r="B188" s="80" t="s">
        <v>127</v>
      </c>
      <c r="C188" s="47" t="s">
        <v>181</v>
      </c>
      <c r="D188" s="9" t="s">
        <v>182</v>
      </c>
      <c r="E188" s="9" t="s">
        <v>128</v>
      </c>
      <c r="F188" s="15" t="s">
        <v>57</v>
      </c>
      <c r="G188" s="9" t="s">
        <v>25</v>
      </c>
      <c r="H188" s="89">
        <f>SUM('[1]9'!G1140)</f>
        <v>620</v>
      </c>
    </row>
    <row r="189" spans="2:8" ht="47.25" x14ac:dyDescent="0.25">
      <c r="B189" s="39" t="s">
        <v>183</v>
      </c>
      <c r="C189" s="47"/>
      <c r="D189" s="19" t="s">
        <v>182</v>
      </c>
      <c r="E189" s="19"/>
      <c r="F189" s="38"/>
      <c r="G189" s="19"/>
      <c r="H189" s="89">
        <f>SUM(H187+H188)</f>
        <v>3183</v>
      </c>
    </row>
    <row r="190" spans="2:8" ht="15" x14ac:dyDescent="0.25">
      <c r="B190" s="80" t="s">
        <v>184</v>
      </c>
      <c r="C190" s="46"/>
      <c r="D190" s="9"/>
      <c r="E190" s="9"/>
      <c r="F190" s="11"/>
      <c r="G190" s="9"/>
      <c r="H190" s="85">
        <f>H54+H125+H137+H183+H186+H189</f>
        <v>556127</v>
      </c>
    </row>
    <row r="192" spans="2:8" x14ac:dyDescent="0.2">
      <c r="B192" s="2" t="s">
        <v>185</v>
      </c>
    </row>
    <row r="193" spans="2:2" x14ac:dyDescent="0.2">
      <c r="B193" s="2" t="s">
        <v>186</v>
      </c>
    </row>
    <row r="194" spans="2:2" x14ac:dyDescent="0.2">
      <c r="B194" s="2" t="s">
        <v>187</v>
      </c>
    </row>
    <row r="195" spans="2:2" x14ac:dyDescent="0.2">
      <c r="B195" s="2" t="s">
        <v>188</v>
      </c>
    </row>
    <row r="196" spans="2:2" x14ac:dyDescent="0.2">
      <c r="B196" s="2" t="s">
        <v>189</v>
      </c>
    </row>
    <row r="197" spans="2:2" x14ac:dyDescent="0.2">
      <c r="B197" s="2" t="s">
        <v>194</v>
      </c>
    </row>
    <row r="198" spans="2:2" x14ac:dyDescent="0.2">
      <c r="B198" s="2" t="s">
        <v>190</v>
      </c>
    </row>
    <row r="199" spans="2:2" x14ac:dyDescent="0.2">
      <c r="B199" s="2" t="s">
        <v>191</v>
      </c>
    </row>
    <row r="200" spans="2:2" x14ac:dyDescent="0.2">
      <c r="B200" s="2" t="s">
        <v>192</v>
      </c>
    </row>
  </sheetData>
  <mergeCells count="11">
    <mergeCell ref="F7:F8"/>
    <mergeCell ref="G7:G8"/>
    <mergeCell ref="G5:H5"/>
    <mergeCell ref="E1:H1"/>
    <mergeCell ref="E2:H2"/>
    <mergeCell ref="B4:I4"/>
    <mergeCell ref="C6:C8"/>
    <mergeCell ref="D6:G6"/>
    <mergeCell ref="H6:H8"/>
    <mergeCell ref="D7:D8"/>
    <mergeCell ref="E7:E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2021-05-19T07:56:19Z</cp:lastPrinted>
  <dcterms:created xsi:type="dcterms:W3CDTF">2020-11-14T08:04:26Z</dcterms:created>
  <dcterms:modified xsi:type="dcterms:W3CDTF">2021-06-29T06:05:24Z</dcterms:modified>
</cp:coreProperties>
</file>