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дума\РЕШЕНИЯ ДУМЫ\2021\№ 1  - 27.01.2021  ЯНВАРЬ\В ГАЗЕТУ\2.Бюджет январь 2021 года\"/>
    </mc:Choice>
  </mc:AlternateContent>
  <xr:revisionPtr revIDLastSave="0" documentId="13_ncr:1_{E14F68AA-E8A9-4D42-A727-B7019E6AA13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9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1" i="1" l="1"/>
  <c r="H180" i="1"/>
  <c r="H178" i="1"/>
  <c r="H177" i="1" s="1"/>
  <c r="H179" i="1" s="1"/>
  <c r="H175" i="1"/>
  <c r="H174" i="1"/>
  <c r="H173" i="1"/>
  <c r="H172" i="1"/>
  <c r="H171" i="1"/>
  <c r="H170" i="1"/>
  <c r="H169" i="1"/>
  <c r="H168" i="1"/>
  <c r="H166" i="1"/>
  <c r="H165" i="1"/>
  <c r="H163" i="1"/>
  <c r="H162" i="1"/>
  <c r="H161" i="1"/>
  <c r="H160" i="1"/>
  <c r="H158" i="1"/>
  <c r="H157" i="1"/>
  <c r="H156" i="1"/>
  <c r="H155" i="1"/>
  <c r="H154" i="1"/>
  <c r="H153" i="1"/>
  <c r="H152" i="1"/>
  <c r="H150" i="1"/>
  <c r="H149" i="1"/>
  <c r="H148" i="1"/>
  <c r="H147" i="1"/>
  <c r="H146" i="1"/>
  <c r="H145" i="1"/>
  <c r="H143" i="1"/>
  <c r="H142" i="1"/>
  <c r="H141" i="1"/>
  <c r="H139" i="1"/>
  <c r="H138" i="1"/>
  <c r="H137" i="1"/>
  <c r="H136" i="1"/>
  <c r="H135" i="1"/>
  <c r="H132" i="1"/>
  <c r="H131" i="1"/>
  <c r="H130" i="1"/>
  <c r="H129" i="1"/>
  <c r="H128" i="1"/>
  <c r="H127" i="1"/>
  <c r="H126" i="1"/>
  <c r="H125" i="1"/>
  <c r="H123" i="1"/>
  <c r="H122" i="1"/>
  <c r="H120" i="1"/>
  <c r="H119" i="1"/>
  <c r="H117" i="1"/>
  <c r="H116" i="1"/>
  <c r="H115" i="1"/>
  <c r="H114" i="1"/>
  <c r="H112" i="1"/>
  <c r="H111" i="1"/>
  <c r="H110" i="1"/>
  <c r="H109" i="1"/>
  <c r="H107" i="1"/>
  <c r="H106" i="1"/>
  <c r="H105" i="1"/>
  <c r="H104" i="1"/>
  <c r="H102" i="1"/>
  <c r="H99" i="1"/>
  <c r="H98" i="1"/>
  <c r="H96" i="1"/>
  <c r="H95" i="1"/>
  <c r="H94" i="1"/>
  <c r="H92" i="1"/>
  <c r="H91" i="1"/>
  <c r="H90" i="1"/>
  <c r="H89" i="1"/>
  <c r="H88" i="1"/>
  <c r="H85" i="1"/>
  <c r="H84" i="1"/>
  <c r="H83" i="1"/>
  <c r="H82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4" i="1"/>
  <c r="H63" i="1"/>
  <c r="H62" i="1"/>
  <c r="H61" i="1"/>
  <c r="H60" i="1"/>
  <c r="H59" i="1"/>
  <c r="H54" i="1"/>
  <c r="H53" i="1"/>
  <c r="H52" i="1"/>
  <c r="H51" i="1"/>
  <c r="H49" i="1"/>
  <c r="H48" i="1"/>
  <c r="H47" i="1"/>
  <c r="H46" i="1"/>
  <c r="H45" i="1"/>
  <c r="H43" i="1"/>
  <c r="H41" i="1"/>
  <c r="H40" i="1"/>
  <c r="H39" i="1"/>
  <c r="H38" i="1"/>
  <c r="H37" i="1"/>
  <c r="H35" i="1"/>
  <c r="H34" i="1"/>
  <c r="H32" i="1"/>
  <c r="H31" i="1"/>
  <c r="H30" i="1"/>
  <c r="H29" i="1"/>
  <c r="H27" i="1"/>
  <c r="H26" i="1"/>
  <c r="H25" i="1"/>
  <c r="H24" i="1"/>
  <c r="H23" i="1"/>
  <c r="H21" i="1"/>
  <c r="H20" i="1"/>
  <c r="H18" i="1"/>
  <c r="H17" i="1"/>
  <c r="H16" i="1"/>
  <c r="H14" i="1"/>
  <c r="H13" i="1"/>
  <c r="H12" i="1"/>
  <c r="H76" i="1" l="1"/>
  <c r="H103" i="1"/>
  <c r="H101" i="1" s="1"/>
  <c r="H108" i="1"/>
  <c r="H140" i="1"/>
  <c r="H44" i="1"/>
  <c r="H124" i="1"/>
  <c r="H133" i="1" s="1"/>
  <c r="H33" i="1"/>
  <c r="H50" i="1"/>
  <c r="H28" i="1"/>
  <c r="H118" i="1"/>
  <c r="H144" i="1"/>
  <c r="H159" i="1"/>
  <c r="H36" i="1"/>
  <c r="H167" i="1"/>
  <c r="H19" i="1"/>
  <c r="H15" i="1"/>
  <c r="H58" i="1"/>
  <c r="H57" i="1" s="1"/>
  <c r="H81" i="1"/>
  <c r="H87" i="1"/>
  <c r="H97" i="1"/>
  <c r="H113" i="1"/>
  <c r="H151" i="1"/>
  <c r="H164" i="1"/>
  <c r="H11" i="1"/>
  <c r="H22" i="1"/>
  <c r="H65" i="1"/>
  <c r="H93" i="1"/>
  <c r="H134" i="1"/>
  <c r="H182" i="1"/>
  <c r="H42" i="1" l="1"/>
  <c r="H10" i="1"/>
  <c r="H176" i="1"/>
  <c r="H100" i="1"/>
  <c r="H86" i="1"/>
  <c r="H56" i="1" s="1"/>
  <c r="H55" i="1" l="1"/>
  <c r="H121" i="1"/>
  <c r="H183" i="1" s="1"/>
</calcChain>
</file>

<file path=xl/sharedStrings.xml><?xml version="1.0" encoding="utf-8"?>
<sst xmlns="http://schemas.openxmlformats.org/spreadsheetml/2006/main" count="926" uniqueCount="226">
  <si>
    <t>тыс. рублей</t>
  </si>
  <si>
    <t>Бюджетополучатели</t>
  </si>
  <si>
    <t>Бюджетная классификация</t>
  </si>
  <si>
    <t>Сумма</t>
  </si>
  <si>
    <t>№</t>
  </si>
  <si>
    <t>Наименование программы</t>
  </si>
  <si>
    <t>главный распорядитель</t>
  </si>
  <si>
    <t>РзПр</t>
  </si>
  <si>
    <t>ЦСР</t>
  </si>
  <si>
    <t>ВР</t>
  </si>
  <si>
    <t>МП "Развитие культуры и искусства в Балаганском районе на 2019 - 2024 годы" в т.ч.: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</si>
  <si>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</si>
  <si>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</si>
  <si>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</si>
  <si>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</si>
  <si>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4210100000</t>
  </si>
  <si>
    <t>МБУК "МОБ Балаганского района"</t>
  </si>
  <si>
    <t>0705</t>
  </si>
  <si>
    <t>4210144299</t>
  </si>
  <si>
    <t>600</t>
  </si>
  <si>
    <t>0801</t>
  </si>
  <si>
    <t>42101S2102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</si>
  <si>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</si>
  <si>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</si>
  <si>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</si>
  <si>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4220200000</t>
  </si>
  <si>
    <t>МКУК БИЭМ</t>
  </si>
  <si>
    <t>4220244199</t>
  </si>
  <si>
    <t>100</t>
  </si>
  <si>
    <t>200</t>
  </si>
  <si>
    <t>800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</si>
  <si>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</si>
  <si>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</si>
  <si>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4230100000</t>
  </si>
  <si>
    <t>4230144099</t>
  </si>
  <si>
    <t>МБУК "Межпоселенческий ДК"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</si>
  <si>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</si>
  <si>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МКУ ДО БДМШ*</t>
  </si>
  <si>
    <t>4240100000</t>
  </si>
  <si>
    <t>МКУ ДО БДМШ</t>
  </si>
  <si>
    <t>0703</t>
  </si>
  <si>
    <t>4240142399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</si>
  <si>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</si>
  <si>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</si>
  <si>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0804</t>
  </si>
  <si>
    <t>4250100204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</si>
  <si>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</si>
  <si>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МКУ ЦЕНТР ОБСЛУЖИВАНИЯ</t>
  </si>
  <si>
    <t>4260120290</t>
  </si>
  <si>
    <t>Подпрограмма 7 "Безопасность учреждений культуры в муниципальном образовании Балаганский район на 2020-2024 годы"</t>
  </si>
  <si>
    <t>4270100036</t>
  </si>
  <si>
    <t>МБУК "МОБ Балаганского района", МБУК "Межпоселенческий ДК"</t>
  </si>
  <si>
    <t>Муниципальные программы МКУ Управление культуры</t>
  </si>
  <si>
    <t>Муниципальная программа «Противодействие коррупции в муниципальном образовании Балаганский район на 2020-2024 годы»</t>
  </si>
  <si>
    <t>5000100046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</si>
  <si>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</si>
  <si>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</si>
  <si>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0709</t>
  </si>
  <si>
    <t>МП "Улучшение качества жизни граждан пожилого возраста в муниципальном образовании Балаганский район на 2019-2024 годы"</t>
  </si>
  <si>
    <t>5500100054</t>
  </si>
  <si>
    <t>МП "Доступная среда для инвалидов и маломобильных групп населения 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</si>
  <si>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</si>
  <si>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</si>
  <si>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5910172972</t>
  </si>
  <si>
    <t>МБУК "Межпоселенческий ДК", МБУК "МОБ Балаганского района"</t>
  </si>
  <si>
    <t>Итого по культуре</t>
  </si>
  <si>
    <t>МП "Развитие образования  Балаганского района на 2019-2024 годы" в т.ч.:</t>
  </si>
  <si>
    <t>973</t>
  </si>
  <si>
    <t>0700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</si>
  <si>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</si>
  <si>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</si>
  <si>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</si>
  <si>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4310100000</t>
  </si>
  <si>
    <t>0701</t>
  </si>
  <si>
    <t>4310142900</t>
  </si>
  <si>
    <t>МК Дошкольные общеобразовательные учреждения</t>
  </si>
  <si>
    <t>4310173010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</si>
  <si>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</si>
  <si>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</si>
  <si>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4320100000</t>
  </si>
  <si>
    <t>0702</t>
  </si>
  <si>
    <t>4320173020</t>
  </si>
  <si>
    <t>43201S2976</t>
  </si>
  <si>
    <t>43201S2957</t>
  </si>
  <si>
    <t>43201S2988</t>
  </si>
  <si>
    <t>1004</t>
  </si>
  <si>
    <t>432Р173050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</si>
  <si>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</si>
  <si>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</si>
  <si>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4330100000</t>
  </si>
  <si>
    <t>4330142399</t>
  </si>
  <si>
    <t>4330143609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</si>
  <si>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</si>
  <si>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</si>
  <si>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0707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</si>
  <si>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</si>
  <si>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</si>
  <si>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</si>
  <si>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</si>
  <si>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</si>
  <si>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Основное мероприятие: "Обеспечение деятельности палаточного спортивно-оздоровительного лагеря "Олимп"</t>
  </si>
  <si>
    <t>Подпрограмма 5 "Совершенствование государственного управления в сфере образования на 2019-2024 годы"</t>
  </si>
  <si>
    <t>4350100000</t>
  </si>
  <si>
    <t>Основное мероприятие: "Обеспечение деятельности МКУ Управление образования Балаганского района"</t>
  </si>
  <si>
    <t>МКУ Управление образования Балаганского района</t>
  </si>
  <si>
    <t>4350100204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</si>
  <si>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</si>
  <si>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</si>
  <si>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</si>
  <si>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Профессиональная подготовка, переподготовка и повышение квалификации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</si>
  <si>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</si>
  <si>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МКУ Методический центр управления образования </t>
  </si>
  <si>
    <t>4350143609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</si>
  <si>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</si>
  <si>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</si>
  <si>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</si>
  <si>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4360100037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</si>
  <si>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</si>
  <si>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</si>
  <si>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Муниципальные программы МКУ Управление образования</t>
  </si>
  <si>
    <t>МП "Устойчивое развитие сельских территорий в муниципальном образовании Балаганский район на 2019-2024 годы"</t>
  </si>
  <si>
    <t>4600000000</t>
  </si>
  <si>
    <t>4600100043</t>
  </si>
  <si>
    <t>Муниципальная программа "Противодействие коррупции в муниципальном образовании Балаганский район на 2020-2024 годы"</t>
  </si>
  <si>
    <t>5300100049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</si>
  <si>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</si>
  <si>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5400000000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</si>
  <si>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</si>
  <si>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54101S2200</t>
  </si>
  <si>
    <t>5410100051</t>
  </si>
  <si>
    <t xml:space="preserve">Реализация мероприятий перечня проектов народных инициатив </t>
  </si>
  <si>
    <t>5600100055</t>
  </si>
  <si>
    <t>5900000000</t>
  </si>
  <si>
    <t>МП "Управление муниципальными финансами муниципального образования Балаганский район на 2019 -2024 годы"</t>
  </si>
  <si>
    <t xml:space="preserve">МКУ Управление образования Балаганского района, МКУ Методический центр управления образования </t>
  </si>
  <si>
    <t>Итого по образованию</t>
  </si>
  <si>
    <t>Финансовое управление Балаганского района</t>
  </si>
  <si>
    <t>992</t>
  </si>
  <si>
    <t>МП "Улучшение условий и охраны труда в муниципальном образовании Балаганский район  на 2019-2024 годы"</t>
  </si>
  <si>
    <t>0113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</si>
  <si>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</si>
  <si>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0106</t>
  </si>
  <si>
    <t>МКУ Централизованная бухгалтерия</t>
  </si>
  <si>
    <t>59101S2972</t>
  </si>
  <si>
    <t>5910100060</t>
  </si>
  <si>
    <t>Подпрограмма 2 "Создание условий для финансовой устойчивости бюджетов поселений Балаганского района на 2019-2024 годы"</t>
  </si>
  <si>
    <t>1401</t>
  </si>
  <si>
    <t>5920000000</t>
  </si>
  <si>
    <t>500</t>
  </si>
  <si>
    <t>Итого по Финансовому управлению Балаганского района</t>
  </si>
  <si>
    <t>МП "Молодёжь Балаганского района на 2019-2024 годы"</t>
  </si>
  <si>
    <t>Администрация района</t>
  </si>
  <si>
    <t>994</t>
  </si>
  <si>
    <t>4360079500</t>
  </si>
  <si>
    <t>Подпрограмма 1 "Профилактика  ВИЧ-инфекции в муниципальном образовании Балаганский район на 2019-2024 годы"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</si>
  <si>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</si>
  <si>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</si>
  <si>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</si>
  <si>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</si>
  <si>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</si>
  <si>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</si>
  <si>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4601000043</t>
  </si>
  <si>
    <t>1102</t>
  </si>
  <si>
    <t>46000S2390</t>
  </si>
  <si>
    <t>400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</si>
  <si>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</si>
  <si>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0412</t>
  </si>
  <si>
    <t>4700100044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</si>
  <si>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</si>
  <si>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0102</t>
  </si>
  <si>
    <t>5910100203</t>
  </si>
  <si>
    <t>0104</t>
  </si>
  <si>
    <t>МКУ ЕДДС</t>
  </si>
  <si>
    <t>0310</t>
  </si>
  <si>
    <t>1202</t>
  </si>
  <si>
    <t>5910100059</t>
  </si>
  <si>
    <t xml:space="preserve">МП "Аппаратно-программный комплекс "Безопасный город "на 2020-2024 годы" </t>
  </si>
  <si>
    <t>4900100045</t>
  </si>
  <si>
    <t>4900200045</t>
  </si>
  <si>
    <t>МП "Противодействие коррупции в муниципальном образовании Балаганский район на 2020-2024 годы"</t>
  </si>
  <si>
    <t xml:space="preserve">МП "Профилактика  правонарушений  на  территории муниципального образования  Балаганский  район на 2019-2024 годы" </t>
  </si>
  <si>
    <t>0314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</si>
  <si>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</si>
  <si>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5200100048</t>
  </si>
  <si>
    <t>МП "Защита  окружающей  среды  в муниципальном образовании Балаганский  район на 2019-2024 годы"</t>
  </si>
  <si>
    <t>0605</t>
  </si>
  <si>
    <t xml:space="preserve">МП "Развитие физической культуры и  спорта в  Балаганском районе на 2019-2024 годы"  </t>
  </si>
  <si>
    <t>1101</t>
  </si>
  <si>
    <t>5710000000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</si>
  <si>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</si>
  <si>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5710100056</t>
  </si>
  <si>
    <t>МП "Управление муниципальным имуществом муниципального образования Балаганский район на 2019 -2024 годы"</t>
  </si>
  <si>
    <t>УМИ</t>
  </si>
  <si>
    <t>6000000000</t>
  </si>
  <si>
    <t>Итого по администрации района</t>
  </si>
  <si>
    <t>Дума</t>
  </si>
  <si>
    <t>995</t>
  </si>
  <si>
    <t>0103</t>
  </si>
  <si>
    <t>Итого по Думе муниципального образования Балаганский район</t>
  </si>
  <si>
    <t>КСП</t>
  </si>
  <si>
    <t>996</t>
  </si>
  <si>
    <t>4361900224</t>
  </si>
  <si>
    <t>4361972792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</si>
  <si>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</si>
  <si>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</si>
  <si>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</si>
  <si>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</si>
  <si>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</si>
  <si>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</si>
  <si>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</si>
  <si>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</si>
  <si>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</si>
  <si>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</si>
  <si>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РАСПРЕДЕЛЕНИЕ БЮДЖЕТНЫХ АССИГНОВАНИЙ НА РЕАЛИЗАЦИЮ МУНИЦИПАЛЬНЫХ ПРОГРАММ НА 2021 ГОД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</si>
  <si>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</si>
  <si>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43201L3041</t>
  </si>
  <si>
    <t>89000000000</t>
  </si>
  <si>
    <t>460Е250971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</si>
  <si>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</si>
  <si>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1301</t>
  </si>
  <si>
    <t>700</t>
  </si>
  <si>
    <t>46001S2050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</si>
  <si>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</si>
  <si>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Подпрограмма 2 «Развитие спортивной инфраструктуры и материально-технической базы в муниципальном образовании Балаганский район на 2019-2024 годы»</t>
  </si>
  <si>
    <t>Приложение 13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 21.12.2020 г.  №5/2 -Р/Д</t>
  </si>
  <si>
    <t>Приложение 9                                   к решению Думы Балаганского района "О внесении изменений в решение Думы Балаганского района от 21.12.2020 года №5/2-Р/Д  "О бюджете муниципального образования Балаганский район на 2021 год и на плановый период 2022 и 2023 годов"                         от   27.01.2021 г.  №1/2-РД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</si>
</sst>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4" fillId="0" borderId="0"/>
  </cellStyleXfs>
  <cellXfs count="11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/>
    <xf numFmtId="0" fontId="2" fillId="0" borderId="2" xfId="0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wrapText="1"/>
    </xf>
    <xf numFmtId="0" fontId="4" fillId="0" borderId="8" xfId="0" applyFont="1" applyFill="1" applyBorder="1"/>
    <xf numFmtId="0" fontId="2" fillId="0" borderId="8" xfId="0" applyNumberFormat="1" applyFont="1" applyFill="1" applyBorder="1" applyAlignment="1">
      <alignment horizontal="left" wrapText="1"/>
    </xf>
    <xf numFmtId="0" fontId="10" fillId="0" borderId="8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wrapText="1"/>
    </xf>
    <xf numFmtId="0" fontId="10" fillId="0" borderId="8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right"/>
    </xf>
    <xf numFmtId="49" fontId="5" fillId="0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wrapText="1"/>
    </xf>
    <xf numFmtId="164" fontId="2" fillId="0" borderId="9" xfId="0" applyNumberFormat="1" applyFont="1" applyFill="1" applyBorder="1" applyAlignment="1">
      <alignment horizontal="right" wrapText="1"/>
    </xf>
    <xf numFmtId="0" fontId="2" fillId="0" borderId="8" xfId="0" applyNumberFormat="1" applyFont="1" applyFill="1" applyBorder="1" applyAlignment="1">
      <alignment horizontal="center" wrapText="1"/>
    </xf>
    <xf numFmtId="1" fontId="2" fillId="0" borderId="8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2" fontId="2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wrapText="1"/>
    </xf>
    <xf numFmtId="49" fontId="4" fillId="0" borderId="8" xfId="0" applyNumberFormat="1" applyFont="1" applyFill="1" applyBorder="1"/>
    <xf numFmtId="49" fontId="7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right" wrapText="1"/>
    </xf>
    <xf numFmtId="2" fontId="11" fillId="0" borderId="8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/>
    <xf numFmtId="49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1" fontId="2" fillId="0" borderId="2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0" fillId="0" borderId="9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1/&#1044;&#1059;&#1052;&#1040;%202021/&#1064;&#1072;&#1073;&#1083;&#1086;&#108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>
        <row r="18">
          <cell r="G18">
            <v>3381</v>
          </cell>
        </row>
        <row r="23">
          <cell r="G23">
            <v>23.3</v>
          </cell>
        </row>
        <row r="28">
          <cell r="G28">
            <v>8.4</v>
          </cell>
        </row>
        <row r="32">
          <cell r="G32">
            <v>5295.8</v>
          </cell>
        </row>
        <row r="38">
          <cell r="G38">
            <v>263</v>
          </cell>
        </row>
        <row r="45">
          <cell r="G45">
            <v>64</v>
          </cell>
        </row>
        <row r="53">
          <cell r="G53">
            <v>7.5</v>
          </cell>
        </row>
        <row r="59">
          <cell r="G59">
            <v>7</v>
          </cell>
        </row>
        <row r="65">
          <cell r="G65">
            <v>1.5</v>
          </cell>
        </row>
        <row r="72">
          <cell r="G72">
            <v>20</v>
          </cell>
        </row>
        <row r="74">
          <cell r="G74">
            <v>10</v>
          </cell>
        </row>
        <row r="80">
          <cell r="G80">
            <v>2</v>
          </cell>
        </row>
        <row r="85">
          <cell r="G85">
            <v>3</v>
          </cell>
        </row>
        <row r="91">
          <cell r="G91">
            <v>40</v>
          </cell>
        </row>
        <row r="100">
          <cell r="G100">
            <v>6554</v>
          </cell>
        </row>
        <row r="104">
          <cell r="G104">
            <v>50.2</v>
          </cell>
        </row>
        <row r="108">
          <cell r="G108">
            <v>2.6</v>
          </cell>
        </row>
        <row r="114">
          <cell r="G114">
            <v>30</v>
          </cell>
        </row>
        <row r="120">
          <cell r="G120">
            <v>4691</v>
          </cell>
        </row>
        <row r="126">
          <cell r="G126">
            <v>941</v>
          </cell>
        </row>
        <row r="130">
          <cell r="G130">
            <v>324.10000000000002</v>
          </cell>
        </row>
        <row r="135">
          <cell r="G135">
            <v>5.2</v>
          </cell>
        </row>
        <row r="140">
          <cell r="G140">
            <v>100</v>
          </cell>
        </row>
        <row r="146">
          <cell r="G146">
            <v>345</v>
          </cell>
        </row>
        <row r="153">
          <cell r="G153">
            <v>6681.2</v>
          </cell>
        </row>
        <row r="159">
          <cell r="G159">
            <v>4686</v>
          </cell>
        </row>
        <row r="166">
          <cell r="G166">
            <v>1948</v>
          </cell>
        </row>
        <row r="170">
          <cell r="G170">
            <v>81.599999999999994</v>
          </cell>
        </row>
        <row r="174">
          <cell r="G174">
            <v>3</v>
          </cell>
        </row>
        <row r="180">
          <cell r="G180">
            <v>6960</v>
          </cell>
        </row>
        <row r="184">
          <cell r="G184">
            <v>120.5</v>
          </cell>
        </row>
        <row r="191">
          <cell r="G191">
            <v>40.4</v>
          </cell>
        </row>
        <row r="196">
          <cell r="G196">
            <v>18</v>
          </cell>
        </row>
        <row r="201">
          <cell r="G201">
            <v>5</v>
          </cell>
        </row>
        <row r="204">
          <cell r="G204">
            <v>30</v>
          </cell>
        </row>
        <row r="210">
          <cell r="G210">
            <v>300</v>
          </cell>
        </row>
        <row r="221">
          <cell r="G221">
            <v>28.3</v>
          </cell>
        </row>
        <row r="224">
          <cell r="G224">
            <v>9972.5</v>
          </cell>
        </row>
        <row r="229">
          <cell r="G229">
            <v>187</v>
          </cell>
        </row>
        <row r="235">
          <cell r="G235">
            <v>57492</v>
          </cell>
        </row>
        <row r="239">
          <cell r="G239">
            <v>410</v>
          </cell>
        </row>
        <row r="245">
          <cell r="G245">
            <v>2.5</v>
          </cell>
        </row>
        <row r="253">
          <cell r="G253">
            <v>10715.7</v>
          </cell>
        </row>
        <row r="257">
          <cell r="G257">
            <v>13358.5</v>
          </cell>
        </row>
        <row r="261">
          <cell r="G261">
            <v>159415.70000000001</v>
          </cell>
        </row>
        <row r="265">
          <cell r="G265">
            <v>2104.1</v>
          </cell>
        </row>
        <row r="269">
          <cell r="G269">
            <v>109.9</v>
          </cell>
        </row>
        <row r="273">
          <cell r="G273">
            <v>297.60000000000002</v>
          </cell>
        </row>
        <row r="277">
          <cell r="G277">
            <v>8145.8</v>
          </cell>
        </row>
        <row r="281">
          <cell r="G281">
            <v>1022.4</v>
          </cell>
        </row>
        <row r="285">
          <cell r="G285">
            <v>53.8</v>
          </cell>
        </row>
        <row r="289">
          <cell r="G289">
            <v>833.3</v>
          </cell>
        </row>
        <row r="293">
          <cell r="G293">
            <v>43.9</v>
          </cell>
        </row>
        <row r="300">
          <cell r="G300">
            <v>9318.5</v>
          </cell>
        </row>
        <row r="304">
          <cell r="G304">
            <v>889.9</v>
          </cell>
        </row>
        <row r="310">
          <cell r="G310">
            <v>62.7</v>
          </cell>
        </row>
        <row r="317">
          <cell r="G317">
            <v>2584</v>
          </cell>
        </row>
        <row r="321">
          <cell r="G321">
            <v>8495</v>
          </cell>
        </row>
        <row r="325">
          <cell r="G325">
            <v>100</v>
          </cell>
        </row>
        <row r="331">
          <cell r="G331">
            <v>1375</v>
          </cell>
        </row>
        <row r="338">
          <cell r="G338">
            <v>40</v>
          </cell>
        </row>
        <row r="343">
          <cell r="G343">
            <v>40</v>
          </cell>
        </row>
        <row r="347">
          <cell r="G347">
            <v>8.5</v>
          </cell>
        </row>
        <row r="352">
          <cell r="G352">
            <v>1.5</v>
          </cell>
        </row>
        <row r="356">
          <cell r="G356">
            <v>1.5</v>
          </cell>
        </row>
        <row r="360">
          <cell r="G360">
            <v>52.5</v>
          </cell>
        </row>
        <row r="363">
          <cell r="G363">
            <v>11.4</v>
          </cell>
        </row>
        <row r="368">
          <cell r="G368">
            <v>3</v>
          </cell>
        </row>
        <row r="375">
          <cell r="G375">
            <v>544.5</v>
          </cell>
        </row>
        <row r="379">
          <cell r="G379">
            <v>28.7</v>
          </cell>
        </row>
        <row r="383">
          <cell r="G383">
            <v>19.5</v>
          </cell>
        </row>
        <row r="386">
          <cell r="G386">
            <v>0.8</v>
          </cell>
        </row>
        <row r="393">
          <cell r="G393">
            <v>2486</v>
          </cell>
        </row>
        <row r="398">
          <cell r="G398">
            <v>120</v>
          </cell>
        </row>
        <row r="402">
          <cell r="G402">
            <v>8.1</v>
          </cell>
        </row>
        <row r="406">
          <cell r="G406">
            <v>100</v>
          </cell>
        </row>
        <row r="410">
          <cell r="G410">
            <v>2070.1999999999998</v>
          </cell>
        </row>
        <row r="415">
          <cell r="G415">
            <v>49</v>
          </cell>
        </row>
        <row r="422">
          <cell r="G422">
            <v>370.3</v>
          </cell>
        </row>
        <row r="425">
          <cell r="G425">
            <v>555</v>
          </cell>
        </row>
        <row r="431">
          <cell r="G431">
            <v>205</v>
          </cell>
        </row>
        <row r="434">
          <cell r="G434">
            <v>2500</v>
          </cell>
        </row>
        <row r="439">
          <cell r="G439">
            <v>43</v>
          </cell>
        </row>
        <row r="442">
          <cell r="G442">
            <v>50</v>
          </cell>
        </row>
        <row r="448">
          <cell r="G448">
            <v>433.8</v>
          </cell>
        </row>
        <row r="453">
          <cell r="G453">
            <v>30</v>
          </cell>
        </row>
        <row r="459">
          <cell r="G459">
            <v>3048</v>
          </cell>
        </row>
        <row r="471">
          <cell r="G471">
            <v>6784.9</v>
          </cell>
        </row>
        <row r="494">
          <cell r="G494">
            <v>7806.4</v>
          </cell>
        </row>
        <row r="501">
          <cell r="G501">
            <v>2231.6999999999998</v>
          </cell>
        </row>
        <row r="502">
          <cell r="G502">
            <v>786</v>
          </cell>
        </row>
        <row r="503">
          <cell r="G503">
            <v>371.3</v>
          </cell>
        </row>
        <row r="520">
          <cell r="G520">
            <v>22.6</v>
          </cell>
        </row>
        <row r="526">
          <cell r="G526">
            <v>4097</v>
          </cell>
        </row>
        <row r="531">
          <cell r="G531">
            <v>6041</v>
          </cell>
        </row>
        <row r="536">
          <cell r="G536">
            <v>1716.1</v>
          </cell>
        </row>
        <row r="552">
          <cell r="G552">
            <v>3</v>
          </cell>
        </row>
        <row r="561">
          <cell r="G561">
            <v>6.1</v>
          </cell>
        </row>
        <row r="568">
          <cell r="G568">
            <v>9685</v>
          </cell>
        </row>
        <row r="572">
          <cell r="G572">
            <v>26978.2</v>
          </cell>
        </row>
        <row r="576">
          <cell r="G576">
            <v>269.8</v>
          </cell>
        </row>
        <row r="585">
          <cell r="G585">
            <v>3071.8</v>
          </cell>
        </row>
        <row r="593">
          <cell r="G593">
            <v>20295</v>
          </cell>
        </row>
        <row r="598">
          <cell r="G598">
            <v>8131</v>
          </cell>
        </row>
        <row r="693">
          <cell r="G693">
            <v>2093</v>
          </cell>
        </row>
        <row r="698">
          <cell r="G698">
            <v>1800</v>
          </cell>
        </row>
        <row r="705">
          <cell r="G705">
            <v>758</v>
          </cell>
        </row>
        <row r="710">
          <cell r="G710">
            <v>76.199999999999989</v>
          </cell>
        </row>
        <row r="721">
          <cell r="G721">
            <v>14.4</v>
          </cell>
        </row>
        <row r="727">
          <cell r="G727">
            <v>487</v>
          </cell>
        </row>
        <row r="732">
          <cell r="G732">
            <v>51</v>
          </cell>
        </row>
        <row r="737">
          <cell r="G737">
            <v>124.3</v>
          </cell>
        </row>
        <row r="741">
          <cell r="G741">
            <v>40</v>
          </cell>
        </row>
        <row r="745">
          <cell r="G745">
            <v>72.400000000000006</v>
          </cell>
        </row>
        <row r="749">
          <cell r="G749">
            <v>29</v>
          </cell>
        </row>
        <row r="753">
          <cell r="G753">
            <v>3188</v>
          </cell>
        </row>
        <row r="758">
          <cell r="G758">
            <v>354.09999999999997</v>
          </cell>
        </row>
        <row r="762">
          <cell r="G762">
            <v>1</v>
          </cell>
        </row>
        <row r="765">
          <cell r="G765">
            <v>16.100000000000001</v>
          </cell>
        </row>
        <row r="772">
          <cell r="G772">
            <v>518.20000000000005</v>
          </cell>
        </row>
        <row r="776">
          <cell r="G776">
            <v>3366.2000000000003</v>
          </cell>
        </row>
        <row r="781">
          <cell r="G781">
            <v>117.80000000000001</v>
          </cell>
        </row>
        <row r="788">
          <cell r="G788">
            <v>1607</v>
          </cell>
        </row>
        <row r="796">
          <cell r="G796">
            <v>9</v>
          </cell>
        </row>
        <row r="801">
          <cell r="G801">
            <v>8.4</v>
          </cell>
        </row>
        <row r="808">
          <cell r="G808">
            <v>15</v>
          </cell>
        </row>
        <row r="815">
          <cell r="G815">
            <v>21358.3</v>
          </cell>
        </row>
        <row r="819">
          <cell r="G819">
            <v>1124.0999999999999</v>
          </cell>
        </row>
        <row r="831">
          <cell r="G831">
            <v>1346.4</v>
          </cell>
        </row>
        <row r="847">
          <cell r="G847">
            <v>21</v>
          </cell>
        </row>
        <row r="853">
          <cell r="G853">
            <v>4.8</v>
          </cell>
        </row>
        <row r="858">
          <cell r="G858">
            <v>40</v>
          </cell>
        </row>
        <row r="866">
          <cell r="G866">
            <v>3.6</v>
          </cell>
        </row>
        <row r="871">
          <cell r="G871">
            <v>139</v>
          </cell>
        </row>
        <row r="876">
          <cell r="G876">
            <v>25.8</v>
          </cell>
        </row>
        <row r="881">
          <cell r="G881">
            <v>2</v>
          </cell>
        </row>
        <row r="926">
          <cell r="G926">
            <v>266.60000000000002</v>
          </cell>
        </row>
        <row r="933">
          <cell r="G933">
            <v>59804.3</v>
          </cell>
        </row>
        <row r="937">
          <cell r="G937">
            <v>1915.3</v>
          </cell>
        </row>
        <row r="943">
          <cell r="G943">
            <v>2266.1</v>
          </cell>
        </row>
        <row r="947">
          <cell r="G947">
            <v>119.2</v>
          </cell>
        </row>
        <row r="955">
          <cell r="G955">
            <v>1237</v>
          </cell>
        </row>
        <row r="960">
          <cell r="G960">
            <v>297</v>
          </cell>
        </row>
        <row r="991">
          <cell r="G991">
            <v>45</v>
          </cell>
        </row>
        <row r="1008">
          <cell r="G1008">
            <v>2563</v>
          </cell>
        </row>
        <row r="1013">
          <cell r="G1013">
            <v>620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93"/>
  <sheetViews>
    <sheetView tabSelected="1" zoomScaleNormal="100" workbookViewId="0">
      <selection activeCell="I1" sqref="I1"/>
    </sheetView>
  </sheetViews>
  <sheetFormatPr defaultRowHeight="11.25" x14ac:dyDescent="0.2"/>
  <cols>
    <col min="1" max="1" width="0.140625" style="1" customWidth="1"/>
    <col min="2" max="2" width="46.28515625" style="2" customWidth="1"/>
    <col min="3" max="3" width="25.7109375" style="2" customWidth="1"/>
    <col min="4" max="4" width="10" style="2" customWidth="1"/>
    <col min="5" max="5" width="9.140625" style="2" customWidth="1"/>
    <col min="6" max="6" width="16" style="2" customWidth="1"/>
    <col min="7" max="7" width="7.5703125" style="2" customWidth="1"/>
    <col min="8" max="8" width="12.7109375" style="89" customWidth="1"/>
    <col min="9" max="16384" width="9.140625" style="2"/>
  </cols>
  <sheetData>
    <row r="1" spans="1:8" ht="147.75" customHeight="1" x14ac:dyDescent="0.25">
      <c r="E1" s="98" t="s">
        <v>225</v>
      </c>
      <c r="F1" s="98"/>
      <c r="G1" s="98"/>
      <c r="H1" s="98"/>
    </row>
    <row r="2" spans="1:8" ht="118.5" customHeight="1" x14ac:dyDescent="0.25">
      <c r="D2" s="3"/>
      <c r="E2" s="98" t="s">
        <v>224</v>
      </c>
      <c r="F2" s="98"/>
      <c r="G2" s="98"/>
      <c r="H2" s="98"/>
    </row>
    <row r="3" spans="1:8" ht="15" x14ac:dyDescent="0.25">
      <c r="D3" s="3"/>
      <c r="E3" s="3"/>
      <c r="F3" s="4"/>
      <c r="G3" s="4"/>
      <c r="H3" s="4"/>
    </row>
    <row r="4" spans="1:8" ht="15" x14ac:dyDescent="0.25">
      <c r="D4" s="3"/>
      <c r="E4" s="98"/>
      <c r="F4" s="98"/>
      <c r="G4" s="98"/>
      <c r="H4" s="98"/>
    </row>
    <row r="5" spans="1:8" ht="16.5" customHeight="1" x14ac:dyDescent="0.2">
      <c r="A5" s="99" t="s">
        <v>213</v>
      </c>
      <c r="B5" s="99"/>
      <c r="C5" s="99"/>
      <c r="D5" s="99"/>
      <c r="E5" s="99"/>
      <c r="F5" s="99"/>
      <c r="G5" s="99"/>
      <c r="H5" s="99"/>
    </row>
    <row r="6" spans="1:8" ht="15" x14ac:dyDescent="0.25">
      <c r="H6" s="5" t="s">
        <v>0</v>
      </c>
    </row>
    <row r="7" spans="1:8" ht="15" x14ac:dyDescent="0.25">
      <c r="A7" s="6"/>
      <c r="B7" s="7"/>
      <c r="C7" s="100" t="s">
        <v>1</v>
      </c>
      <c r="D7" s="103" t="s">
        <v>2</v>
      </c>
      <c r="E7" s="104"/>
      <c r="F7" s="104"/>
      <c r="G7" s="105"/>
      <c r="H7" s="100" t="s">
        <v>3</v>
      </c>
    </row>
    <row r="8" spans="1:8" ht="15" customHeight="1" x14ac:dyDescent="0.25">
      <c r="A8" s="8" t="s">
        <v>4</v>
      </c>
      <c r="B8" s="9" t="s">
        <v>5</v>
      </c>
      <c r="C8" s="101"/>
      <c r="D8" s="108" t="s">
        <v>6</v>
      </c>
      <c r="E8" s="110" t="s">
        <v>7</v>
      </c>
      <c r="F8" s="110" t="s">
        <v>8</v>
      </c>
      <c r="G8" s="110" t="s">
        <v>9</v>
      </c>
      <c r="H8" s="106"/>
    </row>
    <row r="9" spans="1:8" ht="15" x14ac:dyDescent="0.25">
      <c r="A9" s="8"/>
      <c r="B9" s="10"/>
      <c r="C9" s="102"/>
      <c r="D9" s="109"/>
      <c r="E9" s="110"/>
      <c r="F9" s="110"/>
      <c r="G9" s="110"/>
      <c r="H9" s="107"/>
    </row>
    <row r="10" spans="1:8" ht="45" x14ac:dyDescent="0.25">
      <c r="A10" s="11">
        <v>1</v>
      </c>
      <c r="B10" s="12" t="s">
        <v>10</v>
      </c>
      <c r="C10" s="13" t="s">
        <v>11</v>
      </c>
      <c r="D10" s="14" t="s">
        <v>12</v>
      </c>
      <c r="E10" s="15"/>
      <c r="F10" s="15"/>
      <c r="G10" s="15"/>
      <c r="H10" s="16">
        <f>H11+H15+H19+H22+H28+H33+H36</f>
        <v>32621.899999999998</v>
      </c>
    </row>
    <row r="11" spans="1:8" ht="60" x14ac:dyDescent="0.25">
      <c r="A11" s="11"/>
      <c r="B11" s="94" t="s">
        <v>13</v>
      </c>
      <c r="C11" s="18" t="s">
        <v>14</v>
      </c>
      <c r="D11" s="14" t="s">
        <v>12</v>
      </c>
      <c r="E11" s="14"/>
      <c r="F11" s="19" t="s">
        <v>15</v>
      </c>
      <c r="G11" s="15"/>
      <c r="H11" s="16">
        <f>H12+H13+H14</f>
        <v>6614.3</v>
      </c>
    </row>
    <row r="12" spans="1:8" ht="60" x14ac:dyDescent="0.25">
      <c r="A12" s="11">
        <v>2</v>
      </c>
      <c r="B12" s="94" t="s">
        <v>13</v>
      </c>
      <c r="C12" s="18" t="s">
        <v>16</v>
      </c>
      <c r="D12" s="14" t="s">
        <v>12</v>
      </c>
      <c r="E12" s="14" t="s">
        <v>17</v>
      </c>
      <c r="F12" s="19" t="s">
        <v>18</v>
      </c>
      <c r="G12" s="14" t="s">
        <v>19</v>
      </c>
      <c r="H12" s="20">
        <f>SUM('[1]9'!G53)</f>
        <v>7.5</v>
      </c>
    </row>
    <row r="13" spans="1:8" ht="60" x14ac:dyDescent="0.25">
      <c r="A13" s="11">
        <v>3</v>
      </c>
      <c r="B13" s="94" t="s">
        <v>13</v>
      </c>
      <c r="C13" s="18" t="s">
        <v>16</v>
      </c>
      <c r="D13" s="21" t="s">
        <v>12</v>
      </c>
      <c r="E13" s="14" t="s">
        <v>20</v>
      </c>
      <c r="F13" s="19" t="s">
        <v>18</v>
      </c>
      <c r="G13" s="14" t="s">
        <v>19</v>
      </c>
      <c r="H13" s="16">
        <f>SUM('[1]9'!G100)</f>
        <v>6554</v>
      </c>
    </row>
    <row r="14" spans="1:8" ht="60" x14ac:dyDescent="0.25">
      <c r="A14" s="11"/>
      <c r="B14" s="94" t="s">
        <v>13</v>
      </c>
      <c r="C14" s="18" t="s">
        <v>16</v>
      </c>
      <c r="D14" s="21" t="s">
        <v>12</v>
      </c>
      <c r="E14" s="14" t="s">
        <v>20</v>
      </c>
      <c r="F14" s="22" t="s">
        <v>21</v>
      </c>
      <c r="G14" s="14" t="s">
        <v>19</v>
      </c>
      <c r="H14" s="16">
        <f>SUM('[1]9'!G104+'[1]9'!G108)</f>
        <v>52.800000000000004</v>
      </c>
    </row>
    <row r="15" spans="1:8" ht="67.5" customHeight="1" x14ac:dyDescent="0.25">
      <c r="A15" s="17" t="s">
        <v>22</v>
      </c>
      <c r="B15" s="94" t="s">
        <v>23</v>
      </c>
      <c r="C15" s="13" t="s">
        <v>24</v>
      </c>
      <c r="D15" s="21" t="s">
        <v>12</v>
      </c>
      <c r="E15" s="14"/>
      <c r="F15" s="19" t="s">
        <v>25</v>
      </c>
      <c r="G15" s="14"/>
      <c r="H15" s="16">
        <f>H16+H17+H18</f>
        <v>1270.3</v>
      </c>
    </row>
    <row r="16" spans="1:8" ht="60" x14ac:dyDescent="0.25">
      <c r="A16" s="11">
        <v>5</v>
      </c>
      <c r="B16" s="94" t="s">
        <v>23</v>
      </c>
      <c r="C16" s="13" t="s">
        <v>26</v>
      </c>
      <c r="D16" s="21" t="s">
        <v>12</v>
      </c>
      <c r="E16" s="14" t="s">
        <v>20</v>
      </c>
      <c r="F16" s="19" t="s">
        <v>27</v>
      </c>
      <c r="G16" s="14" t="s">
        <v>28</v>
      </c>
      <c r="H16" s="16">
        <f>SUM('[1]9'!G126)</f>
        <v>941</v>
      </c>
    </row>
    <row r="17" spans="1:8" ht="60" x14ac:dyDescent="0.25">
      <c r="A17" s="11">
        <v>6</v>
      </c>
      <c r="B17" s="94" t="s">
        <v>23</v>
      </c>
      <c r="C17" s="13" t="s">
        <v>26</v>
      </c>
      <c r="D17" s="21" t="s">
        <v>12</v>
      </c>
      <c r="E17" s="14" t="s">
        <v>20</v>
      </c>
      <c r="F17" s="19" t="s">
        <v>27</v>
      </c>
      <c r="G17" s="14" t="s">
        <v>29</v>
      </c>
      <c r="H17" s="16">
        <f>SUM('[1]9'!G130)</f>
        <v>324.10000000000002</v>
      </c>
    </row>
    <row r="18" spans="1:8" ht="60" x14ac:dyDescent="0.25">
      <c r="A18" s="11">
        <v>7</v>
      </c>
      <c r="B18" s="94" t="s">
        <v>23</v>
      </c>
      <c r="C18" s="13" t="s">
        <v>26</v>
      </c>
      <c r="D18" s="21" t="s">
        <v>12</v>
      </c>
      <c r="E18" s="14" t="s">
        <v>20</v>
      </c>
      <c r="F18" s="19" t="s">
        <v>27</v>
      </c>
      <c r="G18" s="14" t="s">
        <v>30</v>
      </c>
      <c r="H18" s="16">
        <f>SUM('[1]9'!G135)</f>
        <v>5.2</v>
      </c>
    </row>
    <row r="19" spans="1:8" ht="60" x14ac:dyDescent="0.25">
      <c r="A19" s="11"/>
      <c r="B19" s="94" t="s">
        <v>31</v>
      </c>
      <c r="C19" s="18" t="s">
        <v>32</v>
      </c>
      <c r="D19" s="21" t="s">
        <v>12</v>
      </c>
      <c r="E19" s="14"/>
      <c r="F19" s="23" t="s">
        <v>33</v>
      </c>
      <c r="G19" s="14"/>
      <c r="H19" s="16">
        <f>SUM(H20:H21)</f>
        <v>6688.2</v>
      </c>
    </row>
    <row r="20" spans="1:8" ht="60" x14ac:dyDescent="0.25">
      <c r="A20" s="11"/>
      <c r="B20" s="94" t="s">
        <v>31</v>
      </c>
      <c r="C20" s="18" t="s">
        <v>32</v>
      </c>
      <c r="D20" s="21" t="s">
        <v>12</v>
      </c>
      <c r="E20" s="14" t="s">
        <v>17</v>
      </c>
      <c r="F20" s="23" t="s">
        <v>34</v>
      </c>
      <c r="G20" s="14" t="s">
        <v>19</v>
      </c>
      <c r="H20" s="16">
        <f>SUM('[1]9'!G59)</f>
        <v>7</v>
      </c>
    </row>
    <row r="21" spans="1:8" ht="60" x14ac:dyDescent="0.25">
      <c r="A21" s="11">
        <v>9</v>
      </c>
      <c r="B21" s="94" t="s">
        <v>31</v>
      </c>
      <c r="C21" s="18" t="s">
        <v>35</v>
      </c>
      <c r="D21" s="21" t="s">
        <v>12</v>
      </c>
      <c r="E21" s="14" t="s">
        <v>20</v>
      </c>
      <c r="F21" s="23" t="s">
        <v>34</v>
      </c>
      <c r="G21" s="14" t="s">
        <v>19</v>
      </c>
      <c r="H21" s="16">
        <f>SUM('[1]9'!G153)</f>
        <v>6681.2</v>
      </c>
    </row>
    <row r="22" spans="1:8" ht="75" customHeight="1" x14ac:dyDescent="0.25">
      <c r="A22" s="11"/>
      <c r="B22" s="24" t="s">
        <v>36</v>
      </c>
      <c r="C22" s="13" t="s">
        <v>37</v>
      </c>
      <c r="D22" s="21" t="s">
        <v>12</v>
      </c>
      <c r="E22" s="14"/>
      <c r="F22" s="23" t="s">
        <v>38</v>
      </c>
      <c r="G22" s="14"/>
      <c r="H22" s="16">
        <f>H23+H24+H25+H27+H26</f>
        <v>8710</v>
      </c>
    </row>
    <row r="23" spans="1:8" ht="75" x14ac:dyDescent="0.25">
      <c r="A23" s="11"/>
      <c r="B23" s="24" t="s">
        <v>36</v>
      </c>
      <c r="C23" s="13" t="s">
        <v>39</v>
      </c>
      <c r="D23" s="21" t="s">
        <v>12</v>
      </c>
      <c r="E23" s="14" t="s">
        <v>40</v>
      </c>
      <c r="F23" s="19" t="s">
        <v>41</v>
      </c>
      <c r="G23" s="14" t="s">
        <v>28</v>
      </c>
      <c r="H23" s="16">
        <f>SUM('[1]9'!G18)</f>
        <v>3381</v>
      </c>
    </row>
    <row r="24" spans="1:8" ht="75" x14ac:dyDescent="0.25">
      <c r="A24" s="11">
        <v>10</v>
      </c>
      <c r="B24" s="24" t="s">
        <v>36</v>
      </c>
      <c r="C24" s="13" t="s">
        <v>39</v>
      </c>
      <c r="D24" s="21" t="s">
        <v>12</v>
      </c>
      <c r="E24" s="14" t="s">
        <v>40</v>
      </c>
      <c r="F24" s="19" t="s">
        <v>41</v>
      </c>
      <c r="G24" s="14" t="s">
        <v>29</v>
      </c>
      <c r="H24" s="16">
        <f>SUM('[1]9'!G23)</f>
        <v>23.3</v>
      </c>
    </row>
    <row r="25" spans="1:8" ht="75" x14ac:dyDescent="0.25">
      <c r="A25" s="11">
        <v>11</v>
      </c>
      <c r="B25" s="24" t="s">
        <v>36</v>
      </c>
      <c r="C25" s="13" t="s">
        <v>39</v>
      </c>
      <c r="D25" s="21" t="s">
        <v>12</v>
      </c>
      <c r="E25" s="14" t="s">
        <v>40</v>
      </c>
      <c r="F25" s="19" t="s">
        <v>41</v>
      </c>
      <c r="G25" s="14" t="s">
        <v>30</v>
      </c>
      <c r="H25" s="16">
        <f>SUM('[1]9'!G28)</f>
        <v>8.4</v>
      </c>
    </row>
    <row r="26" spans="1:8" ht="75" x14ac:dyDescent="0.25">
      <c r="A26" s="11">
        <v>12</v>
      </c>
      <c r="B26" s="24" t="s">
        <v>36</v>
      </c>
      <c r="C26" s="13" t="s">
        <v>39</v>
      </c>
      <c r="D26" s="21" t="s">
        <v>12</v>
      </c>
      <c r="E26" s="14" t="s">
        <v>40</v>
      </c>
      <c r="F26" s="95">
        <v>4240142400</v>
      </c>
      <c r="G26" s="96">
        <v>400</v>
      </c>
      <c r="H26" s="16">
        <f>SUM('[1]9'!G32)</f>
        <v>5295.8</v>
      </c>
    </row>
    <row r="27" spans="1:8" ht="75" x14ac:dyDescent="0.25">
      <c r="A27" s="11"/>
      <c r="B27" s="24" t="s">
        <v>36</v>
      </c>
      <c r="C27" s="13" t="s">
        <v>39</v>
      </c>
      <c r="D27" s="21" t="s">
        <v>12</v>
      </c>
      <c r="E27" s="14" t="s">
        <v>17</v>
      </c>
      <c r="F27" s="19" t="s">
        <v>41</v>
      </c>
      <c r="G27" s="14" t="s">
        <v>29</v>
      </c>
      <c r="H27" s="16">
        <f>SUM('[1]9'!G65)</f>
        <v>1.5</v>
      </c>
    </row>
    <row r="28" spans="1:8" ht="75" x14ac:dyDescent="0.25">
      <c r="A28" s="11"/>
      <c r="B28" s="24" t="s">
        <v>42</v>
      </c>
      <c r="C28" s="13" t="s">
        <v>43</v>
      </c>
      <c r="D28" s="21" t="s">
        <v>12</v>
      </c>
      <c r="E28" s="14"/>
      <c r="F28" s="19"/>
      <c r="G28" s="14"/>
      <c r="H28" s="16">
        <f>H29+H30+H32+H31</f>
        <v>2034.6</v>
      </c>
    </row>
    <row r="29" spans="1:8" ht="75" x14ac:dyDescent="0.25">
      <c r="A29" s="11">
        <v>13</v>
      </c>
      <c r="B29" s="24" t="s">
        <v>42</v>
      </c>
      <c r="C29" s="13" t="s">
        <v>43</v>
      </c>
      <c r="D29" s="21" t="s">
        <v>12</v>
      </c>
      <c r="E29" s="14" t="s">
        <v>44</v>
      </c>
      <c r="F29" s="19" t="s">
        <v>45</v>
      </c>
      <c r="G29" s="14" t="s">
        <v>28</v>
      </c>
      <c r="H29" s="16">
        <f>SUM('[1]9'!G166)</f>
        <v>1948</v>
      </c>
    </row>
    <row r="30" spans="1:8" ht="75" x14ac:dyDescent="0.25">
      <c r="A30" s="11">
        <v>14</v>
      </c>
      <c r="B30" s="24" t="s">
        <v>42</v>
      </c>
      <c r="C30" s="13" t="s">
        <v>43</v>
      </c>
      <c r="D30" s="21" t="s">
        <v>12</v>
      </c>
      <c r="E30" s="14" t="s">
        <v>44</v>
      </c>
      <c r="F30" s="19" t="s">
        <v>45</v>
      </c>
      <c r="G30" s="14" t="s">
        <v>29</v>
      </c>
      <c r="H30" s="16">
        <f>SUM('[1]9'!G170)</f>
        <v>81.599999999999994</v>
      </c>
    </row>
    <row r="31" spans="1:8" ht="75" x14ac:dyDescent="0.25">
      <c r="A31" s="11"/>
      <c r="B31" s="24" t="s">
        <v>42</v>
      </c>
      <c r="C31" s="13" t="s">
        <v>43</v>
      </c>
      <c r="D31" s="21" t="s">
        <v>12</v>
      </c>
      <c r="E31" s="14" t="s">
        <v>44</v>
      </c>
      <c r="F31" s="19" t="s">
        <v>45</v>
      </c>
      <c r="G31" s="14" t="s">
        <v>30</v>
      </c>
      <c r="H31" s="16">
        <f>SUM('[1]9'!G174)</f>
        <v>3</v>
      </c>
    </row>
    <row r="32" spans="1:8" ht="75" x14ac:dyDescent="0.25">
      <c r="A32" s="11"/>
      <c r="B32" s="24" t="s">
        <v>42</v>
      </c>
      <c r="C32" s="13" t="s">
        <v>43</v>
      </c>
      <c r="D32" s="21" t="s">
        <v>12</v>
      </c>
      <c r="E32" s="14" t="s">
        <v>17</v>
      </c>
      <c r="F32" s="19" t="s">
        <v>45</v>
      </c>
      <c r="G32" s="14" t="s">
        <v>29</v>
      </c>
      <c r="H32" s="16">
        <f>SUM('[1]9'!G80)</f>
        <v>2</v>
      </c>
    </row>
    <row r="33" spans="1:8" ht="71.25" customHeight="1" x14ac:dyDescent="0.25">
      <c r="A33" s="11"/>
      <c r="B33" s="25" t="s">
        <v>46</v>
      </c>
      <c r="C33" s="13" t="s">
        <v>47</v>
      </c>
      <c r="D33" s="21" t="s">
        <v>12</v>
      </c>
      <c r="E33" s="14" t="s">
        <v>44</v>
      </c>
      <c r="F33" s="23"/>
      <c r="G33" s="14"/>
      <c r="H33" s="16">
        <f>SUM(H34:H35)</f>
        <v>7080.5</v>
      </c>
    </row>
    <row r="34" spans="1:8" ht="75" x14ac:dyDescent="0.25">
      <c r="A34" s="11"/>
      <c r="B34" s="25" t="s">
        <v>46</v>
      </c>
      <c r="C34" s="13" t="s">
        <v>47</v>
      </c>
      <c r="D34" s="21" t="s">
        <v>12</v>
      </c>
      <c r="E34" s="14" t="s">
        <v>44</v>
      </c>
      <c r="F34" s="23" t="s">
        <v>48</v>
      </c>
      <c r="G34" s="14" t="s">
        <v>28</v>
      </c>
      <c r="H34" s="16">
        <f>SUM('[1]9'!G180)</f>
        <v>6960</v>
      </c>
    </row>
    <row r="35" spans="1:8" ht="75" x14ac:dyDescent="0.25">
      <c r="A35" s="11"/>
      <c r="B35" s="25" t="s">
        <v>46</v>
      </c>
      <c r="C35" s="13" t="s">
        <v>47</v>
      </c>
      <c r="D35" s="21" t="s">
        <v>12</v>
      </c>
      <c r="E35" s="14" t="s">
        <v>44</v>
      </c>
      <c r="F35" s="23" t="s">
        <v>48</v>
      </c>
      <c r="G35" s="14" t="s">
        <v>29</v>
      </c>
      <c r="H35" s="16">
        <f>SUM('[1]9'!G184)</f>
        <v>120.5</v>
      </c>
    </row>
    <row r="36" spans="1:8" ht="75" x14ac:dyDescent="0.25">
      <c r="A36" s="11"/>
      <c r="B36" s="26" t="s">
        <v>49</v>
      </c>
      <c r="C36" s="13"/>
      <c r="D36" s="21"/>
      <c r="E36" s="14"/>
      <c r="F36" s="23"/>
      <c r="G36" s="14"/>
      <c r="H36" s="16">
        <f>SUM(H37:H41)</f>
        <v>224</v>
      </c>
    </row>
    <row r="37" spans="1:8" ht="75" x14ac:dyDescent="0.25">
      <c r="A37" s="11"/>
      <c r="B37" s="26" t="s">
        <v>49</v>
      </c>
      <c r="C37" s="13" t="s">
        <v>39</v>
      </c>
      <c r="D37" s="21" t="s">
        <v>12</v>
      </c>
      <c r="E37" s="14" t="s">
        <v>40</v>
      </c>
      <c r="F37" s="27" t="s">
        <v>50</v>
      </c>
      <c r="G37" s="14" t="s">
        <v>29</v>
      </c>
      <c r="H37" s="16">
        <f>SUM('[1]9'!G45)</f>
        <v>64</v>
      </c>
    </row>
    <row r="38" spans="1:8" ht="75" x14ac:dyDescent="0.25">
      <c r="A38" s="11"/>
      <c r="B38" s="26" t="s">
        <v>49</v>
      </c>
      <c r="C38" s="13"/>
      <c r="D38" s="21" t="s">
        <v>12</v>
      </c>
      <c r="E38" s="14" t="s">
        <v>17</v>
      </c>
      <c r="F38" s="27" t="s">
        <v>50</v>
      </c>
      <c r="G38" s="14" t="s">
        <v>29</v>
      </c>
      <c r="H38" s="16">
        <f>SUM('[1]9'!G72)</f>
        <v>20</v>
      </c>
    </row>
    <row r="39" spans="1:8" ht="75" x14ac:dyDescent="0.25">
      <c r="A39" s="11"/>
      <c r="B39" s="26" t="s">
        <v>49</v>
      </c>
      <c r="C39" s="13" t="s">
        <v>51</v>
      </c>
      <c r="D39" s="21" t="s">
        <v>12</v>
      </c>
      <c r="E39" s="14" t="s">
        <v>17</v>
      </c>
      <c r="F39" s="27" t="s">
        <v>50</v>
      </c>
      <c r="G39" s="14" t="s">
        <v>19</v>
      </c>
      <c r="H39" s="16">
        <f>SUM('[1]9'!G74)</f>
        <v>10</v>
      </c>
    </row>
    <row r="40" spans="1:8" ht="75" x14ac:dyDescent="0.25">
      <c r="A40" s="11"/>
      <c r="B40" s="26" t="s">
        <v>49</v>
      </c>
      <c r="C40" s="13" t="s">
        <v>16</v>
      </c>
      <c r="D40" s="21" t="s">
        <v>12</v>
      </c>
      <c r="E40" s="14" t="s">
        <v>20</v>
      </c>
      <c r="F40" s="27" t="s">
        <v>50</v>
      </c>
      <c r="G40" s="14" t="s">
        <v>19</v>
      </c>
      <c r="H40" s="16">
        <f>SUM('[1]9'!G114)</f>
        <v>30</v>
      </c>
    </row>
    <row r="41" spans="1:8" ht="75" x14ac:dyDescent="0.25">
      <c r="A41" s="11"/>
      <c r="B41" s="26" t="s">
        <v>49</v>
      </c>
      <c r="C41" s="13" t="s">
        <v>26</v>
      </c>
      <c r="D41" s="21" t="s">
        <v>12</v>
      </c>
      <c r="E41" s="14" t="s">
        <v>20</v>
      </c>
      <c r="F41" s="27" t="s">
        <v>50</v>
      </c>
      <c r="G41" s="14" t="s">
        <v>29</v>
      </c>
      <c r="H41" s="16">
        <f>SUM('[1]9'!G140)</f>
        <v>100</v>
      </c>
    </row>
    <row r="42" spans="1:8" ht="30" x14ac:dyDescent="0.25">
      <c r="A42" s="11"/>
      <c r="B42" s="28" t="s">
        <v>52</v>
      </c>
      <c r="C42" s="13" t="s">
        <v>43</v>
      </c>
      <c r="D42" s="21" t="s">
        <v>12</v>
      </c>
      <c r="E42" s="14"/>
      <c r="F42" s="23"/>
      <c r="G42" s="14"/>
      <c r="H42" s="16">
        <f>H44+H48+H49+H50+H43</f>
        <v>10421.4</v>
      </c>
    </row>
    <row r="43" spans="1:8" ht="75" x14ac:dyDescent="0.25">
      <c r="A43" s="11"/>
      <c r="B43" s="29" t="s">
        <v>53</v>
      </c>
      <c r="C43" s="13"/>
      <c r="D43" s="21" t="s">
        <v>12</v>
      </c>
      <c r="E43" s="14" t="s">
        <v>17</v>
      </c>
      <c r="F43" s="30" t="s">
        <v>54</v>
      </c>
      <c r="G43" s="14" t="s">
        <v>29</v>
      </c>
      <c r="H43" s="16">
        <f>SUM('[1]9'!G85)</f>
        <v>3</v>
      </c>
    </row>
    <row r="44" spans="1:8" ht="78" customHeight="1" x14ac:dyDescent="0.25">
      <c r="A44" s="11"/>
      <c r="B44" s="12" t="s">
        <v>55</v>
      </c>
      <c r="C44" s="13" t="s">
        <v>43</v>
      </c>
      <c r="D44" s="21" t="s">
        <v>12</v>
      </c>
      <c r="E44" s="14"/>
      <c r="F44" s="30" t="s">
        <v>56</v>
      </c>
      <c r="G44" s="14"/>
      <c r="H44" s="16">
        <f>SUM(H45:H47)</f>
        <v>75</v>
      </c>
    </row>
    <row r="45" spans="1:8" ht="78" customHeight="1" x14ac:dyDescent="0.25">
      <c r="A45" s="11"/>
      <c r="B45" s="12" t="s">
        <v>55</v>
      </c>
      <c r="C45" s="13"/>
      <c r="D45" s="21" t="s">
        <v>12</v>
      </c>
      <c r="E45" s="14" t="s">
        <v>57</v>
      </c>
      <c r="F45" s="31">
        <v>5300100049</v>
      </c>
      <c r="G45" s="14" t="s">
        <v>29</v>
      </c>
      <c r="H45" s="16">
        <f>SUM('[1]9'!G91)</f>
        <v>40</v>
      </c>
    </row>
    <row r="46" spans="1:8" ht="78" customHeight="1" x14ac:dyDescent="0.25">
      <c r="A46" s="11"/>
      <c r="B46" s="12" t="s">
        <v>55</v>
      </c>
      <c r="C46" s="18" t="s">
        <v>35</v>
      </c>
      <c r="D46" s="21" t="s">
        <v>12</v>
      </c>
      <c r="E46" s="14" t="s">
        <v>44</v>
      </c>
      <c r="F46" s="31">
        <v>5300100049</v>
      </c>
      <c r="G46" s="14" t="s">
        <v>29</v>
      </c>
      <c r="H46" s="16">
        <f>SUM('[1]9'!G201)</f>
        <v>5</v>
      </c>
    </row>
    <row r="47" spans="1:8" ht="78" customHeight="1" x14ac:dyDescent="0.25">
      <c r="A47" s="11"/>
      <c r="B47" s="12" t="s">
        <v>55</v>
      </c>
      <c r="C47" s="18"/>
      <c r="D47" s="21" t="s">
        <v>12</v>
      </c>
      <c r="E47" s="14" t="s">
        <v>44</v>
      </c>
      <c r="F47" s="31">
        <v>5300100049</v>
      </c>
      <c r="G47" s="14" t="s">
        <v>19</v>
      </c>
      <c r="H47" s="16">
        <f>SUM('[1]9'!G204)</f>
        <v>30</v>
      </c>
    </row>
    <row r="48" spans="1:8" ht="75" x14ac:dyDescent="0.25">
      <c r="A48" s="11"/>
      <c r="B48" s="12" t="s">
        <v>58</v>
      </c>
      <c r="C48" s="13" t="s">
        <v>43</v>
      </c>
      <c r="D48" s="21" t="s">
        <v>12</v>
      </c>
      <c r="E48" s="14" t="s">
        <v>44</v>
      </c>
      <c r="F48" s="30" t="s">
        <v>59</v>
      </c>
      <c r="G48" s="14" t="s">
        <v>29</v>
      </c>
      <c r="H48" s="16">
        <f>SUM('[1]9'!G191)</f>
        <v>40.4</v>
      </c>
    </row>
    <row r="49" spans="1:8" ht="60" x14ac:dyDescent="0.25">
      <c r="A49" s="11"/>
      <c r="B49" s="32" t="s">
        <v>60</v>
      </c>
      <c r="C49" s="18" t="s">
        <v>35</v>
      </c>
      <c r="D49" s="21" t="s">
        <v>12</v>
      </c>
      <c r="E49" s="14" t="s">
        <v>44</v>
      </c>
      <c r="F49" s="33">
        <v>5600100055</v>
      </c>
      <c r="G49" s="14" t="s">
        <v>19</v>
      </c>
      <c r="H49" s="16">
        <f>SUM('[1]9'!G196)</f>
        <v>18</v>
      </c>
    </row>
    <row r="50" spans="1:8" ht="60" x14ac:dyDescent="0.25">
      <c r="A50" s="11"/>
      <c r="B50" s="26" t="s">
        <v>61</v>
      </c>
      <c r="C50" s="34"/>
      <c r="D50" s="21" t="s">
        <v>12</v>
      </c>
      <c r="E50" s="14"/>
      <c r="F50" s="19"/>
      <c r="G50" s="14"/>
      <c r="H50" s="16">
        <f>SUM(H51:H54)</f>
        <v>10285</v>
      </c>
    </row>
    <row r="51" spans="1:8" ht="75" x14ac:dyDescent="0.25">
      <c r="A51" s="11"/>
      <c r="B51" s="35" t="s">
        <v>62</v>
      </c>
      <c r="C51" s="36" t="s">
        <v>39</v>
      </c>
      <c r="D51" s="21" t="s">
        <v>12</v>
      </c>
      <c r="E51" s="14" t="s">
        <v>40</v>
      </c>
      <c r="F51" s="27" t="s">
        <v>63</v>
      </c>
      <c r="G51" s="14" t="s">
        <v>28</v>
      </c>
      <c r="H51" s="16">
        <f>SUM('[1]9'!G38)</f>
        <v>263</v>
      </c>
    </row>
    <row r="52" spans="1:8" ht="75" x14ac:dyDescent="0.25">
      <c r="A52" s="11"/>
      <c r="B52" s="35" t="s">
        <v>62</v>
      </c>
      <c r="C52" s="36" t="s">
        <v>24</v>
      </c>
      <c r="D52" s="21" t="s">
        <v>12</v>
      </c>
      <c r="E52" s="14" t="s">
        <v>20</v>
      </c>
      <c r="F52" s="27" t="s">
        <v>63</v>
      </c>
      <c r="G52" s="14" t="s">
        <v>28</v>
      </c>
      <c r="H52" s="16">
        <f>SUM('[1]9'!G146)</f>
        <v>345</v>
      </c>
    </row>
    <row r="53" spans="1:8" ht="75" x14ac:dyDescent="0.25">
      <c r="A53" s="11"/>
      <c r="B53" s="35" t="s">
        <v>62</v>
      </c>
      <c r="C53" s="36" t="s">
        <v>64</v>
      </c>
      <c r="D53" s="21" t="s">
        <v>12</v>
      </c>
      <c r="E53" s="14" t="s">
        <v>20</v>
      </c>
      <c r="F53" s="27" t="s">
        <v>63</v>
      </c>
      <c r="G53" s="14" t="s">
        <v>19</v>
      </c>
      <c r="H53" s="16">
        <f>SUM('[1]9'!G120+'[1]9'!G159)</f>
        <v>9377</v>
      </c>
    </row>
    <row r="54" spans="1:8" ht="75" x14ac:dyDescent="0.25">
      <c r="A54" s="11"/>
      <c r="B54" s="35" t="s">
        <v>62</v>
      </c>
      <c r="C54" s="36" t="s">
        <v>43</v>
      </c>
      <c r="D54" s="21" t="s">
        <v>12</v>
      </c>
      <c r="E54" s="14" t="s">
        <v>44</v>
      </c>
      <c r="F54" s="27" t="s">
        <v>63</v>
      </c>
      <c r="G54" s="14" t="s">
        <v>28</v>
      </c>
      <c r="H54" s="16">
        <f>SUM('[1]9'!G210)</f>
        <v>300</v>
      </c>
    </row>
    <row r="55" spans="1:8" ht="16.5" x14ac:dyDescent="0.3">
      <c r="A55" s="37"/>
      <c r="B55" s="38" t="s">
        <v>65</v>
      </c>
      <c r="C55" s="39"/>
      <c r="D55" s="40" t="s">
        <v>12</v>
      </c>
      <c r="E55" s="40"/>
      <c r="F55" s="40"/>
      <c r="G55" s="40"/>
      <c r="H55" s="41">
        <f>H10+H42</f>
        <v>43043.299999999996</v>
      </c>
    </row>
    <row r="56" spans="1:8" ht="45" x14ac:dyDescent="0.25">
      <c r="A56" s="42"/>
      <c r="B56" s="12" t="s">
        <v>66</v>
      </c>
      <c r="C56" s="43"/>
      <c r="D56" s="14" t="s">
        <v>67</v>
      </c>
      <c r="E56" s="14" t="s">
        <v>68</v>
      </c>
      <c r="F56" s="14" t="s">
        <v>69</v>
      </c>
      <c r="G56" s="14"/>
      <c r="H56" s="44">
        <f>H57+H76+H81+H86+H97+H65</f>
        <v>288598.00000000006</v>
      </c>
    </row>
    <row r="57" spans="1:8" ht="60" x14ac:dyDescent="0.25">
      <c r="A57" s="45"/>
      <c r="B57" s="24" t="s">
        <v>70</v>
      </c>
      <c r="C57" s="36" t="s">
        <v>71</v>
      </c>
      <c r="D57" s="46" t="s">
        <v>67</v>
      </c>
      <c r="E57" s="46" t="s">
        <v>68</v>
      </c>
      <c r="F57" s="47" t="s">
        <v>72</v>
      </c>
      <c r="G57" s="46"/>
      <c r="H57" s="48">
        <f>H58+H62+H63+H64</f>
        <v>68129.8</v>
      </c>
    </row>
    <row r="58" spans="1:8" ht="60.75" x14ac:dyDescent="0.3">
      <c r="A58" s="49">
        <v>25</v>
      </c>
      <c r="B58" s="24" t="s">
        <v>70</v>
      </c>
      <c r="C58" s="36" t="s">
        <v>71</v>
      </c>
      <c r="D58" s="46" t="s">
        <v>67</v>
      </c>
      <c r="E58" s="46" t="s">
        <v>73</v>
      </c>
      <c r="F58" s="47" t="s">
        <v>74</v>
      </c>
      <c r="G58" s="46"/>
      <c r="H58" s="16">
        <f>H59+H60+H61</f>
        <v>10187.799999999999</v>
      </c>
    </row>
    <row r="59" spans="1:8" ht="60" x14ac:dyDescent="0.25">
      <c r="A59" s="50">
        <v>26</v>
      </c>
      <c r="B59" s="24" t="s">
        <v>70</v>
      </c>
      <c r="C59" s="36" t="s">
        <v>71</v>
      </c>
      <c r="D59" s="46" t="s">
        <v>67</v>
      </c>
      <c r="E59" s="46" t="s">
        <v>73</v>
      </c>
      <c r="F59" s="47" t="s">
        <v>74</v>
      </c>
      <c r="G59" s="46" t="s">
        <v>28</v>
      </c>
      <c r="H59" s="51">
        <f>SUM('[1]9'!G221)</f>
        <v>28.3</v>
      </c>
    </row>
    <row r="60" spans="1:8" ht="60" x14ac:dyDescent="0.25">
      <c r="A60" s="52"/>
      <c r="B60" s="24" t="s">
        <v>70</v>
      </c>
      <c r="C60" s="36" t="s">
        <v>71</v>
      </c>
      <c r="D60" s="46" t="s">
        <v>67</v>
      </c>
      <c r="E60" s="46" t="s">
        <v>73</v>
      </c>
      <c r="F60" s="47" t="s">
        <v>74</v>
      </c>
      <c r="G60" s="46" t="s">
        <v>29</v>
      </c>
      <c r="H60" s="51">
        <f>SUM('[1]9'!G224)</f>
        <v>9972.5</v>
      </c>
    </row>
    <row r="61" spans="1:8" ht="60" x14ac:dyDescent="0.25">
      <c r="A61" s="52"/>
      <c r="B61" s="24" t="s">
        <v>70</v>
      </c>
      <c r="C61" s="36" t="s">
        <v>75</v>
      </c>
      <c r="D61" s="46" t="s">
        <v>67</v>
      </c>
      <c r="E61" s="46" t="s">
        <v>73</v>
      </c>
      <c r="F61" s="47" t="s">
        <v>74</v>
      </c>
      <c r="G61" s="46" t="s">
        <v>30</v>
      </c>
      <c r="H61" s="51">
        <f>SUM('[1]9'!G229)</f>
        <v>187</v>
      </c>
    </row>
    <row r="62" spans="1:8" ht="60" x14ac:dyDescent="0.25">
      <c r="A62" s="52">
        <v>27</v>
      </c>
      <c r="B62" s="24" t="s">
        <v>70</v>
      </c>
      <c r="C62" s="36" t="s">
        <v>71</v>
      </c>
      <c r="D62" s="46" t="s">
        <v>67</v>
      </c>
      <c r="E62" s="46" t="s">
        <v>73</v>
      </c>
      <c r="F62" s="47" t="s">
        <v>76</v>
      </c>
      <c r="G62" s="46" t="s">
        <v>28</v>
      </c>
      <c r="H62" s="51">
        <f>SUM('[1]9'!G235)</f>
        <v>57492</v>
      </c>
    </row>
    <row r="63" spans="1:8" ht="60" x14ac:dyDescent="0.25">
      <c r="A63" s="52">
        <v>28</v>
      </c>
      <c r="B63" s="24" t="s">
        <v>70</v>
      </c>
      <c r="C63" s="36" t="s">
        <v>71</v>
      </c>
      <c r="D63" s="14" t="s">
        <v>67</v>
      </c>
      <c r="E63" s="14" t="s">
        <v>73</v>
      </c>
      <c r="F63" s="23" t="s">
        <v>76</v>
      </c>
      <c r="G63" s="14" t="s">
        <v>29</v>
      </c>
      <c r="H63" s="16">
        <f>SUM('[1]9'!G239)</f>
        <v>410</v>
      </c>
    </row>
    <row r="64" spans="1:8" ht="60" x14ac:dyDescent="0.25">
      <c r="A64" s="52">
        <v>29</v>
      </c>
      <c r="B64" s="24" t="s">
        <v>70</v>
      </c>
      <c r="C64" s="36" t="s">
        <v>71</v>
      </c>
      <c r="D64" s="46" t="s">
        <v>67</v>
      </c>
      <c r="E64" s="46" t="s">
        <v>17</v>
      </c>
      <c r="F64" s="47" t="s">
        <v>74</v>
      </c>
      <c r="G64" s="46" t="s">
        <v>29</v>
      </c>
      <c r="H64" s="51">
        <f>SUM('[1]9'!G338)</f>
        <v>40</v>
      </c>
    </row>
    <row r="65" spans="1:8" ht="60" x14ac:dyDescent="0.25">
      <c r="A65" s="52">
        <v>30</v>
      </c>
      <c r="B65" s="24" t="s">
        <v>77</v>
      </c>
      <c r="C65" s="36" t="s">
        <v>78</v>
      </c>
      <c r="D65" s="14" t="s">
        <v>67</v>
      </c>
      <c r="E65" s="14"/>
      <c r="F65" s="14" t="s">
        <v>79</v>
      </c>
      <c r="G65" s="46"/>
      <c r="H65" s="51">
        <f>SUM(H66:H75)</f>
        <v>202925.60000000003</v>
      </c>
    </row>
    <row r="66" spans="1:8" ht="60" x14ac:dyDescent="0.25">
      <c r="A66" s="11">
        <v>31</v>
      </c>
      <c r="B66" s="24" t="s">
        <v>77</v>
      </c>
      <c r="C66" s="36" t="s">
        <v>78</v>
      </c>
      <c r="D66" s="14" t="s">
        <v>67</v>
      </c>
      <c r="E66" s="14" t="s">
        <v>17</v>
      </c>
      <c r="F66" s="14" t="s">
        <v>79</v>
      </c>
      <c r="G66" s="14" t="s">
        <v>19</v>
      </c>
      <c r="H66" s="53">
        <f>SUM('[1]9'!G343)</f>
        <v>40</v>
      </c>
    </row>
    <row r="67" spans="1:8" ht="60" x14ac:dyDescent="0.25">
      <c r="A67" s="11">
        <v>32</v>
      </c>
      <c r="B67" s="24" t="s">
        <v>77</v>
      </c>
      <c r="C67" s="36" t="s">
        <v>78</v>
      </c>
      <c r="D67" s="14" t="s">
        <v>67</v>
      </c>
      <c r="E67" s="14" t="s">
        <v>80</v>
      </c>
      <c r="F67" s="14" t="s">
        <v>79</v>
      </c>
      <c r="G67" s="14" t="s">
        <v>19</v>
      </c>
      <c r="H67" s="51">
        <f>SUM('[1]9'!G253)</f>
        <v>10715.7</v>
      </c>
    </row>
    <row r="68" spans="1:8" ht="60" x14ac:dyDescent="0.25">
      <c r="A68" s="11"/>
      <c r="B68" s="24" t="s">
        <v>77</v>
      </c>
      <c r="C68" s="36" t="s">
        <v>78</v>
      </c>
      <c r="D68" s="14" t="s">
        <v>67</v>
      </c>
      <c r="E68" s="14" t="s">
        <v>80</v>
      </c>
      <c r="F68" s="14" t="s">
        <v>81</v>
      </c>
      <c r="G68" s="14" t="s">
        <v>19</v>
      </c>
      <c r="H68" s="16">
        <f>SUM('[1]9'!G261)</f>
        <v>159415.70000000001</v>
      </c>
    </row>
    <row r="69" spans="1:8" ht="60" x14ac:dyDescent="0.25">
      <c r="A69" s="11"/>
      <c r="B69" s="24" t="s">
        <v>77</v>
      </c>
      <c r="C69" s="36" t="s">
        <v>78</v>
      </c>
      <c r="D69" s="14" t="s">
        <v>67</v>
      </c>
      <c r="E69" s="14" t="s">
        <v>80</v>
      </c>
      <c r="F69" s="14" t="s">
        <v>82</v>
      </c>
      <c r="G69" s="14" t="s">
        <v>19</v>
      </c>
      <c r="H69" s="16">
        <f>SUM('[1]9'!G265+'[1]9'!G269)</f>
        <v>2214</v>
      </c>
    </row>
    <row r="70" spans="1:8" ht="60" x14ac:dyDescent="0.25">
      <c r="A70" s="11"/>
      <c r="B70" s="24" t="s">
        <v>77</v>
      </c>
      <c r="C70" s="36" t="s">
        <v>78</v>
      </c>
      <c r="D70" s="14" t="s">
        <v>67</v>
      </c>
      <c r="E70" s="14" t="s">
        <v>80</v>
      </c>
      <c r="F70" s="54">
        <v>4320173180</v>
      </c>
      <c r="G70" s="14" t="s">
        <v>19</v>
      </c>
      <c r="H70" s="16">
        <f>SUM('[1]9'!G273)</f>
        <v>297.60000000000002</v>
      </c>
    </row>
    <row r="71" spans="1:8" ht="70.5" customHeight="1" x14ac:dyDescent="0.25">
      <c r="A71" s="11"/>
      <c r="B71" s="24" t="s">
        <v>77</v>
      </c>
      <c r="C71" s="36" t="s">
        <v>78</v>
      </c>
      <c r="D71" s="14" t="s">
        <v>67</v>
      </c>
      <c r="E71" s="14" t="s">
        <v>80</v>
      </c>
      <c r="F71" s="91" t="s">
        <v>215</v>
      </c>
      <c r="G71" s="14" t="s">
        <v>19</v>
      </c>
      <c r="H71" s="16">
        <f>SUM('[1]9'!G277)</f>
        <v>8145.8</v>
      </c>
    </row>
    <row r="72" spans="1:8" ht="60.75" customHeight="1" x14ac:dyDescent="0.25">
      <c r="A72" s="90"/>
      <c r="B72" s="24" t="s">
        <v>77</v>
      </c>
      <c r="C72" s="36" t="s">
        <v>78</v>
      </c>
      <c r="D72" s="14" t="s">
        <v>67</v>
      </c>
      <c r="E72" s="14" t="s">
        <v>80</v>
      </c>
      <c r="F72" s="14" t="s">
        <v>83</v>
      </c>
      <c r="G72" s="14" t="s">
        <v>19</v>
      </c>
      <c r="H72" s="16">
        <f>SUM('[1]9'!G281+'[1]9'!G285)</f>
        <v>1076.2</v>
      </c>
    </row>
    <row r="73" spans="1:8" ht="66" customHeight="1" x14ac:dyDescent="0.25">
      <c r="A73" s="11"/>
      <c r="B73" s="24" t="s">
        <v>77</v>
      </c>
      <c r="C73" s="36" t="s">
        <v>78</v>
      </c>
      <c r="D73" s="14" t="s">
        <v>67</v>
      </c>
      <c r="E73" s="14" t="s">
        <v>80</v>
      </c>
      <c r="F73" s="55" t="s">
        <v>84</v>
      </c>
      <c r="G73" s="14" t="s">
        <v>19</v>
      </c>
      <c r="H73" s="16">
        <f>SUM('[1]9'!G289+'[1]9'!G293)</f>
        <v>877.19999999999993</v>
      </c>
    </row>
    <row r="74" spans="1:8" ht="66" customHeight="1" x14ac:dyDescent="0.25">
      <c r="A74" s="11"/>
      <c r="B74" s="24" t="s">
        <v>77</v>
      </c>
      <c r="C74" s="36" t="s">
        <v>78</v>
      </c>
      <c r="D74" s="14" t="s">
        <v>67</v>
      </c>
      <c r="E74" s="14" t="s">
        <v>80</v>
      </c>
      <c r="F74" s="55">
        <v>4320153031</v>
      </c>
      <c r="G74" s="14" t="s">
        <v>19</v>
      </c>
      <c r="H74" s="16">
        <f>SUM('[1]9'!G257)</f>
        <v>13358.5</v>
      </c>
    </row>
    <row r="75" spans="1:8" ht="58.5" customHeight="1" x14ac:dyDescent="0.25">
      <c r="A75" s="11">
        <v>33</v>
      </c>
      <c r="B75" s="24" t="s">
        <v>77</v>
      </c>
      <c r="C75" s="36" t="s">
        <v>78</v>
      </c>
      <c r="D75" s="14" t="s">
        <v>67</v>
      </c>
      <c r="E75" s="14" t="s">
        <v>85</v>
      </c>
      <c r="F75" s="14" t="s">
        <v>86</v>
      </c>
      <c r="G75" s="14" t="s">
        <v>19</v>
      </c>
      <c r="H75" s="16">
        <f>SUM('[1]9'!G471)</f>
        <v>6784.9</v>
      </c>
    </row>
    <row r="76" spans="1:8" ht="60" x14ac:dyDescent="0.25">
      <c r="A76" s="11"/>
      <c r="B76" s="24" t="s">
        <v>87</v>
      </c>
      <c r="C76" s="36" t="s">
        <v>88</v>
      </c>
      <c r="D76" s="14" t="s">
        <v>67</v>
      </c>
      <c r="E76" s="14" t="s">
        <v>40</v>
      </c>
      <c r="F76" s="14" t="s">
        <v>89</v>
      </c>
      <c r="G76" s="14"/>
      <c r="H76" s="16">
        <f>H77+H79+H80+H78</f>
        <v>11187.5</v>
      </c>
    </row>
    <row r="77" spans="1:8" ht="60" x14ac:dyDescent="0.25">
      <c r="A77" s="11">
        <v>34</v>
      </c>
      <c r="B77" s="24" t="s">
        <v>87</v>
      </c>
      <c r="C77" s="36" t="s">
        <v>88</v>
      </c>
      <c r="D77" s="14" t="s">
        <v>67</v>
      </c>
      <c r="E77" s="14" t="s">
        <v>40</v>
      </c>
      <c r="F77" s="14" t="s">
        <v>90</v>
      </c>
      <c r="G77" s="14" t="s">
        <v>19</v>
      </c>
      <c r="H77" s="16">
        <f>SUM('[1]9'!G317)</f>
        <v>2584</v>
      </c>
    </row>
    <row r="78" spans="1:8" ht="60" x14ac:dyDescent="0.25">
      <c r="A78" s="11"/>
      <c r="B78" s="24" t="s">
        <v>87</v>
      </c>
      <c r="C78" s="36" t="s">
        <v>88</v>
      </c>
      <c r="D78" s="14" t="s">
        <v>67</v>
      </c>
      <c r="E78" s="14" t="s">
        <v>40</v>
      </c>
      <c r="F78" s="97">
        <v>4330142400</v>
      </c>
      <c r="G78" s="14" t="s">
        <v>19</v>
      </c>
      <c r="H78" s="16">
        <f>SUM('[1]9'!G321)</f>
        <v>8495</v>
      </c>
    </row>
    <row r="79" spans="1:8" ht="60" x14ac:dyDescent="0.25">
      <c r="A79" s="11"/>
      <c r="B79" s="24" t="s">
        <v>87</v>
      </c>
      <c r="C79" s="36" t="s">
        <v>88</v>
      </c>
      <c r="D79" s="14" t="s">
        <v>67</v>
      </c>
      <c r="E79" s="14" t="s">
        <v>40</v>
      </c>
      <c r="F79" s="14" t="s">
        <v>91</v>
      </c>
      <c r="G79" s="14" t="s">
        <v>19</v>
      </c>
      <c r="H79" s="16">
        <f>SUM('[1]9'!G325)</f>
        <v>100</v>
      </c>
    </row>
    <row r="80" spans="1:8" ht="60" x14ac:dyDescent="0.25">
      <c r="A80" s="11">
        <v>35</v>
      </c>
      <c r="B80" s="24" t="s">
        <v>87</v>
      </c>
      <c r="C80" s="36" t="s">
        <v>88</v>
      </c>
      <c r="D80" s="14" t="s">
        <v>67</v>
      </c>
      <c r="E80" s="14" t="s">
        <v>17</v>
      </c>
      <c r="F80" s="14" t="s">
        <v>90</v>
      </c>
      <c r="G80" s="14" t="s">
        <v>19</v>
      </c>
      <c r="H80" s="16">
        <f>SUM('[1]9'!G347)</f>
        <v>8.5</v>
      </c>
    </row>
    <row r="81" spans="1:8" ht="60" x14ac:dyDescent="0.25">
      <c r="A81" s="11"/>
      <c r="B81" s="12" t="s">
        <v>92</v>
      </c>
      <c r="C81" s="13" t="s">
        <v>93</v>
      </c>
      <c r="D81" s="14" t="s">
        <v>67</v>
      </c>
      <c r="E81" s="14" t="s">
        <v>94</v>
      </c>
      <c r="F81" s="14" t="s">
        <v>95</v>
      </c>
      <c r="G81" s="14"/>
      <c r="H81" s="16">
        <f>H82+H83+H84+H85</f>
        <v>593.5</v>
      </c>
    </row>
    <row r="82" spans="1:8" ht="195" x14ac:dyDescent="0.25">
      <c r="A82" s="11"/>
      <c r="B82" s="56" t="s">
        <v>96</v>
      </c>
      <c r="C82" s="36" t="s">
        <v>78</v>
      </c>
      <c r="D82" s="14" t="s">
        <v>67</v>
      </c>
      <c r="E82" s="14" t="s">
        <v>94</v>
      </c>
      <c r="F82" s="22" t="s">
        <v>97</v>
      </c>
      <c r="G82" s="14" t="s">
        <v>19</v>
      </c>
      <c r="H82" s="16">
        <f>SUM('[1]9'!G375)</f>
        <v>544.5</v>
      </c>
    </row>
    <row r="83" spans="1:8" ht="195" x14ac:dyDescent="0.25">
      <c r="A83" s="11"/>
      <c r="B83" s="56" t="s">
        <v>98</v>
      </c>
      <c r="C83" s="36" t="s">
        <v>78</v>
      </c>
      <c r="D83" s="14" t="s">
        <v>67</v>
      </c>
      <c r="E83" s="14" t="s">
        <v>94</v>
      </c>
      <c r="F83" s="22" t="s">
        <v>97</v>
      </c>
      <c r="G83" s="14" t="s">
        <v>19</v>
      </c>
      <c r="H83" s="16">
        <f>SUM('[1]9'!G379)</f>
        <v>28.7</v>
      </c>
    </row>
    <row r="84" spans="1:8" ht="60" x14ac:dyDescent="0.25">
      <c r="A84" s="11"/>
      <c r="B84" s="94" t="s">
        <v>99</v>
      </c>
      <c r="C84" s="36" t="s">
        <v>78</v>
      </c>
      <c r="D84" s="14" t="s">
        <v>67</v>
      </c>
      <c r="E84" s="14" t="s">
        <v>94</v>
      </c>
      <c r="F84" s="67">
        <v>4340243610</v>
      </c>
      <c r="G84" s="14" t="s">
        <v>19</v>
      </c>
      <c r="H84" s="16">
        <f>SUM('[1]9'!G383)</f>
        <v>19.5</v>
      </c>
    </row>
    <row r="85" spans="1:8" ht="60" x14ac:dyDescent="0.25">
      <c r="A85" s="11">
        <v>36</v>
      </c>
      <c r="B85" s="94" t="s">
        <v>100</v>
      </c>
      <c r="C85" s="36" t="s">
        <v>88</v>
      </c>
      <c r="D85" s="14" t="s">
        <v>67</v>
      </c>
      <c r="E85" s="14" t="s">
        <v>94</v>
      </c>
      <c r="F85" s="67">
        <v>4340343611</v>
      </c>
      <c r="G85" s="14" t="s">
        <v>19</v>
      </c>
      <c r="H85" s="16">
        <f>SUM('[1]9'!G386)</f>
        <v>0.8</v>
      </c>
    </row>
    <row r="86" spans="1:8" ht="60" x14ac:dyDescent="0.25">
      <c r="A86" s="11">
        <v>37</v>
      </c>
      <c r="B86" s="24" t="s">
        <v>101</v>
      </c>
      <c r="C86" s="13"/>
      <c r="D86" s="14" t="s">
        <v>67</v>
      </c>
      <c r="E86" s="14" t="s">
        <v>57</v>
      </c>
      <c r="F86" s="14" t="s">
        <v>102</v>
      </c>
      <c r="G86" s="14"/>
      <c r="H86" s="16">
        <f>H87+H92+H93</f>
        <v>4836.2999999999993</v>
      </c>
    </row>
    <row r="87" spans="1:8" ht="60" x14ac:dyDescent="0.25">
      <c r="A87" s="11">
        <v>38</v>
      </c>
      <c r="B87" s="94" t="s">
        <v>103</v>
      </c>
      <c r="C87" s="36" t="s">
        <v>104</v>
      </c>
      <c r="D87" s="14" t="s">
        <v>67</v>
      </c>
      <c r="E87" s="14" t="s">
        <v>57</v>
      </c>
      <c r="F87" s="14" t="s">
        <v>105</v>
      </c>
      <c r="G87" s="14"/>
      <c r="H87" s="16">
        <f>H88+H89+H90+H91</f>
        <v>2615.6</v>
      </c>
    </row>
    <row r="88" spans="1:8" ht="105" x14ac:dyDescent="0.25">
      <c r="A88" s="11">
        <v>39</v>
      </c>
      <c r="B88" s="26" t="s">
        <v>106</v>
      </c>
      <c r="C88" s="36" t="s">
        <v>104</v>
      </c>
      <c r="D88" s="14" t="s">
        <v>67</v>
      </c>
      <c r="E88" s="14" t="s">
        <v>57</v>
      </c>
      <c r="F88" s="14" t="s">
        <v>105</v>
      </c>
      <c r="G88" s="14" t="s">
        <v>28</v>
      </c>
      <c r="H88" s="20">
        <f>SUM('[1]9'!G393)</f>
        <v>2486</v>
      </c>
    </row>
    <row r="89" spans="1:8" ht="60" x14ac:dyDescent="0.25">
      <c r="A89" s="11"/>
      <c r="B89" s="57" t="s">
        <v>107</v>
      </c>
      <c r="C89" s="36" t="s">
        <v>104</v>
      </c>
      <c r="D89" s="14" t="s">
        <v>67</v>
      </c>
      <c r="E89" s="14" t="s">
        <v>57</v>
      </c>
      <c r="F89" s="14" t="s">
        <v>105</v>
      </c>
      <c r="G89" s="14" t="s">
        <v>29</v>
      </c>
      <c r="H89" s="20">
        <f>SUM('[1]9'!G398)</f>
        <v>120</v>
      </c>
    </row>
    <row r="90" spans="1:8" ht="60" x14ac:dyDescent="0.25">
      <c r="A90" s="11"/>
      <c r="B90" s="58" t="s">
        <v>108</v>
      </c>
      <c r="C90" s="36" t="s">
        <v>104</v>
      </c>
      <c r="D90" s="14" t="s">
        <v>67</v>
      </c>
      <c r="E90" s="14" t="s">
        <v>57</v>
      </c>
      <c r="F90" s="14" t="s">
        <v>105</v>
      </c>
      <c r="G90" s="14" t="s">
        <v>30</v>
      </c>
      <c r="H90" s="16">
        <f>SUM('[1]9'!G402)</f>
        <v>8.1</v>
      </c>
    </row>
    <row r="91" spans="1:8" ht="60" x14ac:dyDescent="0.25">
      <c r="A91" s="11"/>
      <c r="B91" s="57" t="s">
        <v>109</v>
      </c>
      <c r="C91" s="36" t="s">
        <v>104</v>
      </c>
      <c r="D91" s="14" t="s">
        <v>67</v>
      </c>
      <c r="E91" s="14" t="s">
        <v>17</v>
      </c>
      <c r="F91" s="14" t="s">
        <v>105</v>
      </c>
      <c r="G91" s="14" t="s">
        <v>29</v>
      </c>
      <c r="H91" s="20">
        <f>SUM('[1]9'!G352)</f>
        <v>1.5</v>
      </c>
    </row>
    <row r="92" spans="1:8" ht="75" x14ac:dyDescent="0.25">
      <c r="A92" s="11"/>
      <c r="B92" s="94" t="s">
        <v>110</v>
      </c>
      <c r="C92" s="13" t="s">
        <v>111</v>
      </c>
      <c r="D92" s="14" t="s">
        <v>67</v>
      </c>
      <c r="E92" s="14" t="s">
        <v>57</v>
      </c>
      <c r="F92" s="14" t="s">
        <v>112</v>
      </c>
      <c r="G92" s="14" t="s">
        <v>29</v>
      </c>
      <c r="H92" s="20">
        <f>SUM('[1]9'!G406)</f>
        <v>100</v>
      </c>
    </row>
    <row r="93" spans="1:8" ht="45" x14ac:dyDescent="0.25">
      <c r="A93" s="11"/>
      <c r="B93" s="94" t="s">
        <v>113</v>
      </c>
      <c r="C93" s="13" t="s">
        <v>111</v>
      </c>
      <c r="D93" s="14" t="s">
        <v>67</v>
      </c>
      <c r="E93" s="14" t="s">
        <v>57</v>
      </c>
      <c r="F93" s="14" t="s">
        <v>114</v>
      </c>
      <c r="G93" s="14"/>
      <c r="H93" s="16">
        <f>H94+H95+H96</f>
        <v>2120.6999999999998</v>
      </c>
    </row>
    <row r="94" spans="1:8" ht="105" x14ac:dyDescent="0.25">
      <c r="A94" s="11"/>
      <c r="B94" s="26" t="s">
        <v>106</v>
      </c>
      <c r="C94" s="13" t="s">
        <v>111</v>
      </c>
      <c r="D94" s="14" t="s">
        <v>67</v>
      </c>
      <c r="E94" s="14" t="s">
        <v>57</v>
      </c>
      <c r="F94" s="14" t="s">
        <v>114</v>
      </c>
      <c r="G94" s="14" t="s">
        <v>28</v>
      </c>
      <c r="H94" s="20">
        <f>SUM('[1]9'!G410)</f>
        <v>2070.1999999999998</v>
      </c>
    </row>
    <row r="95" spans="1:8" ht="45" x14ac:dyDescent="0.25">
      <c r="A95" s="11"/>
      <c r="B95" s="59" t="s">
        <v>107</v>
      </c>
      <c r="C95" s="13" t="s">
        <v>111</v>
      </c>
      <c r="D95" s="14" t="s">
        <v>67</v>
      </c>
      <c r="E95" s="14" t="s">
        <v>57</v>
      </c>
      <c r="F95" s="14" t="s">
        <v>114</v>
      </c>
      <c r="G95" s="14" t="s">
        <v>29</v>
      </c>
      <c r="H95" s="16">
        <f>SUM('[1]9'!G415)</f>
        <v>49</v>
      </c>
    </row>
    <row r="96" spans="1:8" ht="45" x14ac:dyDescent="0.25">
      <c r="A96" s="11"/>
      <c r="B96" s="59" t="s">
        <v>109</v>
      </c>
      <c r="C96" s="13" t="s">
        <v>111</v>
      </c>
      <c r="D96" s="14" t="s">
        <v>67</v>
      </c>
      <c r="E96" s="14" t="s">
        <v>17</v>
      </c>
      <c r="F96" s="14" t="s">
        <v>114</v>
      </c>
      <c r="G96" s="14" t="s">
        <v>29</v>
      </c>
      <c r="H96" s="20">
        <f>SUM('[1]9'!G356)</f>
        <v>1.5</v>
      </c>
    </row>
    <row r="97" spans="1:8" ht="75" x14ac:dyDescent="0.25">
      <c r="A97" s="11"/>
      <c r="B97" s="94" t="s">
        <v>115</v>
      </c>
      <c r="C97" s="13" t="s">
        <v>93</v>
      </c>
      <c r="D97" s="14" t="s">
        <v>67</v>
      </c>
      <c r="E97" s="14" t="s">
        <v>57</v>
      </c>
      <c r="F97" s="30" t="s">
        <v>116</v>
      </c>
      <c r="G97" s="14"/>
      <c r="H97" s="60">
        <f>H98+H99</f>
        <v>925.3</v>
      </c>
    </row>
    <row r="98" spans="1:8" ht="45" x14ac:dyDescent="0.25">
      <c r="A98" s="11"/>
      <c r="B98" s="26" t="s">
        <v>117</v>
      </c>
      <c r="C98" s="36" t="s">
        <v>71</v>
      </c>
      <c r="D98" s="14" t="s">
        <v>67</v>
      </c>
      <c r="E98" s="14" t="s">
        <v>57</v>
      </c>
      <c r="F98" s="30" t="s">
        <v>116</v>
      </c>
      <c r="G98" s="14" t="s">
        <v>29</v>
      </c>
      <c r="H98" s="20">
        <f>SUM('[1]9'!G422)</f>
        <v>370.3</v>
      </c>
    </row>
    <row r="99" spans="1:8" ht="60" x14ac:dyDescent="0.25">
      <c r="A99" s="11"/>
      <c r="B99" s="26" t="s">
        <v>118</v>
      </c>
      <c r="C99" s="36" t="s">
        <v>78</v>
      </c>
      <c r="D99" s="14" t="s">
        <v>67</v>
      </c>
      <c r="E99" s="14" t="s">
        <v>57</v>
      </c>
      <c r="F99" s="30" t="s">
        <v>116</v>
      </c>
      <c r="G99" s="14" t="s">
        <v>19</v>
      </c>
      <c r="H99" s="20">
        <f>SUM('[1]9'!G425)</f>
        <v>555</v>
      </c>
    </row>
    <row r="100" spans="1:8" ht="30" x14ac:dyDescent="0.25">
      <c r="A100" s="90"/>
      <c r="B100" s="28" t="s">
        <v>119</v>
      </c>
      <c r="C100" s="13" t="s">
        <v>93</v>
      </c>
      <c r="D100" s="14" t="s">
        <v>67</v>
      </c>
      <c r="E100" s="15"/>
      <c r="F100" s="15"/>
      <c r="G100" s="15"/>
      <c r="H100" s="16">
        <f>H101+H107+H108+H113+H117+H118</f>
        <v>18025.3</v>
      </c>
    </row>
    <row r="101" spans="1:8" ht="60" x14ac:dyDescent="0.25">
      <c r="A101" s="90"/>
      <c r="B101" s="94" t="s">
        <v>120</v>
      </c>
      <c r="C101" s="13" t="s">
        <v>93</v>
      </c>
      <c r="D101" s="14" t="s">
        <v>67</v>
      </c>
      <c r="E101" s="15"/>
      <c r="F101" s="15"/>
      <c r="G101" s="61"/>
      <c r="H101" s="62">
        <f>H102+H103</f>
        <v>12913.4</v>
      </c>
    </row>
    <row r="102" spans="1:8" ht="60" x14ac:dyDescent="0.25">
      <c r="A102" s="11"/>
      <c r="B102" s="94" t="s">
        <v>120</v>
      </c>
      <c r="C102" s="36" t="s">
        <v>78</v>
      </c>
      <c r="D102" s="14" t="s">
        <v>67</v>
      </c>
      <c r="E102" s="14" t="s">
        <v>80</v>
      </c>
      <c r="F102" s="55" t="s">
        <v>217</v>
      </c>
      <c r="G102" s="64">
        <v>600</v>
      </c>
      <c r="H102" s="62">
        <f>SUM('[1]9'!G300)</f>
        <v>9318.5</v>
      </c>
    </row>
    <row r="103" spans="1:8" ht="60" x14ac:dyDescent="0.25">
      <c r="A103" s="11"/>
      <c r="B103" s="94" t="s">
        <v>120</v>
      </c>
      <c r="C103" s="13" t="s">
        <v>93</v>
      </c>
      <c r="D103" s="14" t="s">
        <v>67</v>
      </c>
      <c r="E103" s="14" t="s">
        <v>57</v>
      </c>
      <c r="F103" s="30" t="s">
        <v>121</v>
      </c>
      <c r="G103" s="61"/>
      <c r="H103" s="62">
        <f>SUM(H104+H105+H106)</f>
        <v>3594.9</v>
      </c>
    </row>
    <row r="104" spans="1:8" ht="60" x14ac:dyDescent="0.25">
      <c r="A104" s="11"/>
      <c r="B104" s="94" t="s">
        <v>120</v>
      </c>
      <c r="C104" s="36" t="s">
        <v>71</v>
      </c>
      <c r="D104" s="14" t="s">
        <v>67</v>
      </c>
      <c r="E104" s="14" t="s">
        <v>57</v>
      </c>
      <c r="F104" s="30" t="s">
        <v>122</v>
      </c>
      <c r="G104" s="63" t="s">
        <v>29</v>
      </c>
      <c r="H104" s="62">
        <f>SUM('[1]9'!G431)</f>
        <v>205</v>
      </c>
    </row>
    <row r="105" spans="1:8" ht="60" x14ac:dyDescent="0.25">
      <c r="A105" s="11"/>
      <c r="B105" s="94" t="s">
        <v>120</v>
      </c>
      <c r="C105" s="36" t="s">
        <v>78</v>
      </c>
      <c r="D105" s="14" t="s">
        <v>67</v>
      </c>
      <c r="E105" s="14" t="s">
        <v>57</v>
      </c>
      <c r="F105" s="30" t="s">
        <v>122</v>
      </c>
      <c r="G105" s="14" t="s">
        <v>19</v>
      </c>
      <c r="H105" s="65">
        <f>SUM('[1]9'!G434)</f>
        <v>2500</v>
      </c>
    </row>
    <row r="106" spans="1:8" ht="60" x14ac:dyDescent="0.25">
      <c r="A106" s="11"/>
      <c r="B106" s="94" t="s">
        <v>120</v>
      </c>
      <c r="C106" s="36" t="s">
        <v>78</v>
      </c>
      <c r="D106" s="14" t="s">
        <v>67</v>
      </c>
      <c r="E106" s="14" t="s">
        <v>80</v>
      </c>
      <c r="F106" s="30" t="s">
        <v>221</v>
      </c>
      <c r="G106" s="14" t="s">
        <v>19</v>
      </c>
      <c r="H106" s="65">
        <f>SUM('[1]9'!G304)</f>
        <v>889.9</v>
      </c>
    </row>
    <row r="107" spans="1:8" ht="75" x14ac:dyDescent="0.25">
      <c r="A107" s="11"/>
      <c r="B107" s="26" t="s">
        <v>123</v>
      </c>
      <c r="C107" s="36" t="s">
        <v>104</v>
      </c>
      <c r="D107" s="14" t="s">
        <v>67</v>
      </c>
      <c r="E107" s="14" t="s">
        <v>17</v>
      </c>
      <c r="F107" s="66">
        <v>5000100046</v>
      </c>
      <c r="G107" s="14" t="s">
        <v>29</v>
      </c>
      <c r="H107" s="16">
        <f>SUM('[1]9'!G368)</f>
        <v>3</v>
      </c>
    </row>
    <row r="108" spans="1:8" ht="75" customHeight="1" x14ac:dyDescent="0.25">
      <c r="A108" s="11"/>
      <c r="B108" s="26" t="s">
        <v>55</v>
      </c>
      <c r="C108" s="36"/>
      <c r="D108" s="14" t="s">
        <v>67</v>
      </c>
      <c r="E108" s="14"/>
      <c r="F108" s="67">
        <v>5300000000</v>
      </c>
      <c r="G108" s="14"/>
      <c r="H108" s="16">
        <f>SUM(H109:H112)</f>
        <v>156.9</v>
      </c>
    </row>
    <row r="109" spans="1:8" ht="85.5" customHeight="1" x14ac:dyDescent="0.25">
      <c r="A109" s="11"/>
      <c r="B109" s="26" t="s">
        <v>55</v>
      </c>
      <c r="C109" s="36" t="s">
        <v>71</v>
      </c>
      <c r="D109" s="14" t="s">
        <v>67</v>
      </c>
      <c r="E109" s="14" t="s">
        <v>17</v>
      </c>
      <c r="F109" s="30" t="s">
        <v>124</v>
      </c>
      <c r="G109" s="14" t="s">
        <v>29</v>
      </c>
      <c r="H109" s="16">
        <f>SUM('[1]9'!G360)</f>
        <v>52.5</v>
      </c>
    </row>
    <row r="110" spans="1:8" ht="85.5" customHeight="1" x14ac:dyDescent="0.25">
      <c r="A110" s="11"/>
      <c r="B110" s="26" t="s">
        <v>55</v>
      </c>
      <c r="C110" s="36" t="s">
        <v>78</v>
      </c>
      <c r="D110" s="14" t="s">
        <v>67</v>
      </c>
      <c r="E110" s="14" t="s">
        <v>17</v>
      </c>
      <c r="F110" s="30" t="s">
        <v>124</v>
      </c>
      <c r="G110" s="14" t="s">
        <v>19</v>
      </c>
      <c r="H110" s="16">
        <f>SUM('[1]9'!G363)</f>
        <v>11.4</v>
      </c>
    </row>
    <row r="111" spans="1:8" ht="85.5" customHeight="1" x14ac:dyDescent="0.25">
      <c r="A111" s="11"/>
      <c r="B111" s="26" t="s">
        <v>55</v>
      </c>
      <c r="C111" s="36" t="s">
        <v>78</v>
      </c>
      <c r="D111" s="14" t="s">
        <v>67</v>
      </c>
      <c r="E111" s="14" t="s">
        <v>57</v>
      </c>
      <c r="F111" s="30" t="s">
        <v>124</v>
      </c>
      <c r="G111" s="14" t="s">
        <v>29</v>
      </c>
      <c r="H111" s="16">
        <f>SUM('[1]9'!G439)</f>
        <v>43</v>
      </c>
    </row>
    <row r="112" spans="1:8" ht="75" x14ac:dyDescent="0.25">
      <c r="A112" s="11">
        <v>48</v>
      </c>
      <c r="B112" s="26" t="s">
        <v>55</v>
      </c>
      <c r="C112" s="36" t="s">
        <v>78</v>
      </c>
      <c r="D112" s="14" t="s">
        <v>67</v>
      </c>
      <c r="E112" s="14" t="s">
        <v>57</v>
      </c>
      <c r="F112" s="30" t="s">
        <v>124</v>
      </c>
      <c r="G112" s="14" t="s">
        <v>19</v>
      </c>
      <c r="H112" s="16">
        <f>SUM('[1]9'!G442)</f>
        <v>50</v>
      </c>
    </row>
    <row r="113" spans="1:10" ht="90.75" customHeight="1" x14ac:dyDescent="0.25">
      <c r="A113" s="11"/>
      <c r="B113" s="24" t="s">
        <v>125</v>
      </c>
      <c r="C113" s="36" t="s">
        <v>104</v>
      </c>
      <c r="D113" s="14" t="s">
        <v>67</v>
      </c>
      <c r="E113" s="14" t="s">
        <v>57</v>
      </c>
      <c r="F113" s="30" t="s">
        <v>126</v>
      </c>
      <c r="G113" s="14"/>
      <c r="H113" s="16">
        <f>SUM(H114:H116)</f>
        <v>499</v>
      </c>
    </row>
    <row r="114" spans="1:10" ht="97.5" customHeight="1" x14ac:dyDescent="0.25">
      <c r="A114" s="11"/>
      <c r="B114" s="24" t="s">
        <v>127</v>
      </c>
      <c r="C114" s="36" t="s">
        <v>71</v>
      </c>
      <c r="D114" s="14" t="s">
        <v>67</v>
      </c>
      <c r="E114" s="14" t="s">
        <v>73</v>
      </c>
      <c r="F114" s="30" t="s">
        <v>128</v>
      </c>
      <c r="G114" s="14" t="s">
        <v>29</v>
      </c>
      <c r="H114" s="16">
        <f>SUM('[1]9'!G245)</f>
        <v>2.5</v>
      </c>
    </row>
    <row r="115" spans="1:10" ht="97.5" customHeight="1" x14ac:dyDescent="0.25">
      <c r="A115" s="68"/>
      <c r="B115" s="24" t="s">
        <v>127</v>
      </c>
      <c r="C115" s="36" t="s">
        <v>78</v>
      </c>
      <c r="D115" s="14" t="s">
        <v>67</v>
      </c>
      <c r="E115" s="14" t="s">
        <v>80</v>
      </c>
      <c r="F115" s="30" t="s">
        <v>128</v>
      </c>
      <c r="G115" s="14" t="s">
        <v>19</v>
      </c>
      <c r="H115" s="16">
        <f>SUM('[1]9'!G310)</f>
        <v>62.7</v>
      </c>
    </row>
    <row r="116" spans="1:10" ht="97.5" customHeight="1" x14ac:dyDescent="0.25">
      <c r="A116" s="68"/>
      <c r="B116" s="24" t="s">
        <v>127</v>
      </c>
      <c r="C116" s="36" t="s">
        <v>78</v>
      </c>
      <c r="D116" s="14" t="s">
        <v>67</v>
      </c>
      <c r="E116" s="14" t="s">
        <v>57</v>
      </c>
      <c r="F116" s="30" t="s">
        <v>129</v>
      </c>
      <c r="G116" s="14" t="s">
        <v>19</v>
      </c>
      <c r="H116" s="16">
        <f>SUM('[1]9'!G448)</f>
        <v>433.8</v>
      </c>
    </row>
    <row r="117" spans="1:10" ht="77.25" customHeight="1" x14ac:dyDescent="0.25">
      <c r="A117" s="69" t="s">
        <v>130</v>
      </c>
      <c r="B117" s="24" t="s">
        <v>60</v>
      </c>
      <c r="C117" s="36" t="s">
        <v>78</v>
      </c>
      <c r="D117" s="14" t="s">
        <v>67</v>
      </c>
      <c r="E117" s="14" t="s">
        <v>57</v>
      </c>
      <c r="F117" s="27" t="s">
        <v>131</v>
      </c>
      <c r="G117" s="14" t="s">
        <v>19</v>
      </c>
      <c r="H117" s="16">
        <f>SUM('[1]9'!G453)</f>
        <v>30</v>
      </c>
      <c r="J117" s="70"/>
    </row>
    <row r="118" spans="1:10" ht="60" x14ac:dyDescent="0.25">
      <c r="A118" s="11"/>
      <c r="B118" s="26" t="s">
        <v>61</v>
      </c>
      <c r="C118" s="13"/>
      <c r="D118" s="14" t="s">
        <v>67</v>
      </c>
      <c r="E118" s="14"/>
      <c r="F118" s="71" t="s">
        <v>132</v>
      </c>
      <c r="G118" s="14"/>
      <c r="H118" s="16">
        <f>SUM(H119:H120)</f>
        <v>4423</v>
      </c>
    </row>
    <row r="119" spans="1:10" ht="60" x14ac:dyDescent="0.25">
      <c r="A119" s="11"/>
      <c r="B119" s="26" t="s">
        <v>61</v>
      </c>
      <c r="C119" s="36" t="s">
        <v>88</v>
      </c>
      <c r="D119" s="14" t="s">
        <v>67</v>
      </c>
      <c r="E119" s="14" t="s">
        <v>40</v>
      </c>
      <c r="F119" s="27" t="s">
        <v>63</v>
      </c>
      <c r="G119" s="14" t="s">
        <v>19</v>
      </c>
      <c r="H119" s="16">
        <f>SUM('[1]9'!G331)</f>
        <v>1375</v>
      </c>
    </row>
    <row r="120" spans="1:10" ht="116.25" customHeight="1" x14ac:dyDescent="0.25">
      <c r="A120" s="11"/>
      <c r="B120" s="26" t="s">
        <v>133</v>
      </c>
      <c r="C120" s="13" t="s">
        <v>134</v>
      </c>
      <c r="D120" s="14" t="s">
        <v>67</v>
      </c>
      <c r="E120" s="14" t="s">
        <v>57</v>
      </c>
      <c r="F120" s="27" t="s">
        <v>63</v>
      </c>
      <c r="G120" s="14" t="s">
        <v>28</v>
      </c>
      <c r="H120" s="16">
        <f>SUM('[1]9'!G459)</f>
        <v>3048</v>
      </c>
    </row>
    <row r="121" spans="1:10" ht="15.75" x14ac:dyDescent="0.25">
      <c r="A121" s="11"/>
      <c r="B121" s="72" t="s">
        <v>135</v>
      </c>
      <c r="C121" s="73"/>
      <c r="D121" s="40" t="s">
        <v>67</v>
      </c>
      <c r="E121" s="40"/>
      <c r="F121" s="40"/>
      <c r="G121" s="40"/>
      <c r="H121" s="74">
        <f>H100+H56</f>
        <v>306623.30000000005</v>
      </c>
    </row>
    <row r="122" spans="1:10" ht="75" x14ac:dyDescent="0.25">
      <c r="A122" s="11"/>
      <c r="B122" s="26" t="s">
        <v>123</v>
      </c>
      <c r="C122" s="75" t="s">
        <v>136</v>
      </c>
      <c r="D122" s="14" t="s">
        <v>137</v>
      </c>
      <c r="E122" s="14" t="s">
        <v>17</v>
      </c>
      <c r="F122" s="66">
        <v>5000100046</v>
      </c>
      <c r="G122" s="14" t="s">
        <v>29</v>
      </c>
      <c r="H122" s="74">
        <f>SUM('[1]9'!G552)</f>
        <v>3</v>
      </c>
    </row>
    <row r="123" spans="1:10" ht="60" x14ac:dyDescent="0.25">
      <c r="A123" s="11"/>
      <c r="B123" s="94" t="s">
        <v>138</v>
      </c>
      <c r="C123" s="75" t="s">
        <v>136</v>
      </c>
      <c r="D123" s="14" t="s">
        <v>137</v>
      </c>
      <c r="E123" s="14" t="s">
        <v>139</v>
      </c>
      <c r="F123" s="30" t="s">
        <v>124</v>
      </c>
      <c r="G123" s="14" t="s">
        <v>29</v>
      </c>
      <c r="H123" s="20">
        <f>SUM('[1]9'!G520)</f>
        <v>22.6</v>
      </c>
    </row>
    <row r="124" spans="1:10" ht="60" x14ac:dyDescent="0.25">
      <c r="A124" s="45"/>
      <c r="B124" s="94" t="s">
        <v>61</v>
      </c>
      <c r="C124" s="75" t="s">
        <v>136</v>
      </c>
      <c r="D124" s="14" t="s">
        <v>137</v>
      </c>
      <c r="E124" s="14"/>
      <c r="F124" s="14"/>
      <c r="G124" s="14"/>
      <c r="H124" s="16">
        <f>H125+H126+H127+H128+H129+H130+H131+H132</f>
        <v>59988.6</v>
      </c>
    </row>
    <row r="125" spans="1:10" ht="75" x14ac:dyDescent="0.25">
      <c r="A125" s="45"/>
      <c r="B125" s="94" t="s">
        <v>140</v>
      </c>
      <c r="C125" s="75" t="s">
        <v>136</v>
      </c>
      <c r="D125" s="14" t="s">
        <v>137</v>
      </c>
      <c r="E125" s="14" t="s">
        <v>141</v>
      </c>
      <c r="F125" s="76">
        <v>5910100204</v>
      </c>
      <c r="G125" s="14" t="s">
        <v>28</v>
      </c>
      <c r="H125" s="16">
        <f>SUM('[1]9'!G494)</f>
        <v>7806.4</v>
      </c>
    </row>
    <row r="126" spans="1:10" ht="75" x14ac:dyDescent="0.25">
      <c r="A126" s="45"/>
      <c r="B126" s="94" t="s">
        <v>140</v>
      </c>
      <c r="C126" s="75" t="s">
        <v>142</v>
      </c>
      <c r="D126" s="14" t="s">
        <v>137</v>
      </c>
      <c r="E126" s="14" t="s">
        <v>139</v>
      </c>
      <c r="F126" s="76">
        <v>5910120290</v>
      </c>
      <c r="G126" s="14" t="s">
        <v>28</v>
      </c>
      <c r="H126" s="16">
        <f>SUM('[1]9'!G526)</f>
        <v>4097</v>
      </c>
    </row>
    <row r="127" spans="1:10" ht="75" x14ac:dyDescent="0.25">
      <c r="A127" s="45"/>
      <c r="B127" s="94" t="s">
        <v>140</v>
      </c>
      <c r="C127" s="75" t="s">
        <v>136</v>
      </c>
      <c r="D127" s="14" t="s">
        <v>137</v>
      </c>
      <c r="E127" s="14" t="s">
        <v>141</v>
      </c>
      <c r="F127" s="30" t="s">
        <v>63</v>
      </c>
      <c r="G127" s="14" t="s">
        <v>28</v>
      </c>
      <c r="H127" s="16">
        <f>SUM('[1]9'!G501+'[1]9'!G502)</f>
        <v>3017.7</v>
      </c>
    </row>
    <row r="128" spans="1:10" ht="75" x14ac:dyDescent="0.25">
      <c r="A128" s="45"/>
      <c r="B128" s="94" t="s">
        <v>140</v>
      </c>
      <c r="C128" s="75" t="s">
        <v>136</v>
      </c>
      <c r="D128" s="14" t="s">
        <v>137</v>
      </c>
      <c r="E128" s="14" t="s">
        <v>141</v>
      </c>
      <c r="F128" s="30" t="s">
        <v>143</v>
      </c>
      <c r="G128" s="14" t="s">
        <v>28</v>
      </c>
      <c r="H128" s="16">
        <f>SUM('[1]9'!G503)</f>
        <v>371.3</v>
      </c>
    </row>
    <row r="129" spans="1:8" ht="75" x14ac:dyDescent="0.25">
      <c r="A129" s="45"/>
      <c r="B129" s="94" t="s">
        <v>140</v>
      </c>
      <c r="C129" s="75" t="s">
        <v>142</v>
      </c>
      <c r="D129" s="14" t="s">
        <v>137</v>
      </c>
      <c r="E129" s="14" t="s">
        <v>139</v>
      </c>
      <c r="F129" s="30" t="s">
        <v>63</v>
      </c>
      <c r="G129" s="14" t="s">
        <v>28</v>
      </c>
      <c r="H129" s="16">
        <f>SUM('[1]9'!G531)</f>
        <v>6041</v>
      </c>
    </row>
    <row r="130" spans="1:8" ht="75" x14ac:dyDescent="0.25">
      <c r="A130" s="45"/>
      <c r="B130" s="94" t="s">
        <v>140</v>
      </c>
      <c r="C130" s="75" t="s">
        <v>136</v>
      </c>
      <c r="D130" s="14" t="s">
        <v>137</v>
      </c>
      <c r="E130" s="14" t="s">
        <v>139</v>
      </c>
      <c r="F130" s="30" t="s">
        <v>144</v>
      </c>
      <c r="G130" s="14" t="s">
        <v>29</v>
      </c>
      <c r="H130" s="16">
        <f>SUM('[1]9'!G536)</f>
        <v>1716.1</v>
      </c>
    </row>
    <row r="131" spans="1:8" ht="60" x14ac:dyDescent="0.25">
      <c r="A131" s="45"/>
      <c r="B131" s="94" t="s">
        <v>145</v>
      </c>
      <c r="C131" s="75" t="s">
        <v>136</v>
      </c>
      <c r="D131" s="14" t="s">
        <v>137</v>
      </c>
      <c r="E131" s="14" t="s">
        <v>146</v>
      </c>
      <c r="F131" s="30" t="s">
        <v>147</v>
      </c>
      <c r="G131" s="14" t="s">
        <v>148</v>
      </c>
      <c r="H131" s="20">
        <f>SUM('[1]9'!G568+'[1]9'!G572+'[1]9'!G576)</f>
        <v>36933</v>
      </c>
    </row>
    <row r="132" spans="1:8" ht="90" x14ac:dyDescent="0.25">
      <c r="A132" s="45"/>
      <c r="B132" s="93" t="s">
        <v>218</v>
      </c>
      <c r="C132" s="75" t="s">
        <v>136</v>
      </c>
      <c r="D132" s="14" t="s">
        <v>137</v>
      </c>
      <c r="E132" s="14" t="s">
        <v>219</v>
      </c>
      <c r="F132" s="66">
        <v>5930000000</v>
      </c>
      <c r="G132" s="46" t="s">
        <v>220</v>
      </c>
      <c r="H132" s="92">
        <f>SUM('[1]9'!G561)</f>
        <v>6.1</v>
      </c>
    </row>
    <row r="133" spans="1:8" ht="31.5" x14ac:dyDescent="0.25">
      <c r="A133" s="45"/>
      <c r="B133" s="72" t="s">
        <v>149</v>
      </c>
      <c r="C133" s="73"/>
      <c r="D133" s="77" t="s">
        <v>137</v>
      </c>
      <c r="E133" s="77"/>
      <c r="F133" s="78"/>
      <c r="G133" s="77"/>
      <c r="H133" s="62">
        <f>SUM(H123+H124+H122)</f>
        <v>60014.2</v>
      </c>
    </row>
    <row r="134" spans="1:8" ht="30" x14ac:dyDescent="0.25">
      <c r="A134" s="45"/>
      <c r="B134" s="24" t="s">
        <v>150</v>
      </c>
      <c r="C134" s="13" t="s">
        <v>151</v>
      </c>
      <c r="D134" s="46" t="s">
        <v>152</v>
      </c>
      <c r="E134" s="46" t="s">
        <v>94</v>
      </c>
      <c r="F134" s="46" t="s">
        <v>153</v>
      </c>
      <c r="G134" s="46"/>
      <c r="H134" s="79">
        <f>H135+H136+H137+H138</f>
        <v>170.4</v>
      </c>
    </row>
    <row r="135" spans="1:8" ht="60" x14ac:dyDescent="0.25">
      <c r="A135" s="45"/>
      <c r="B135" s="94" t="s">
        <v>154</v>
      </c>
      <c r="C135" s="13" t="s">
        <v>151</v>
      </c>
      <c r="D135" s="46" t="s">
        <v>152</v>
      </c>
      <c r="E135" s="46" t="s">
        <v>94</v>
      </c>
      <c r="F135" s="67">
        <v>4410100038</v>
      </c>
      <c r="G135" s="46" t="s">
        <v>29</v>
      </c>
      <c r="H135" s="20">
        <f>SUM('[1]9'!G866)</f>
        <v>3.6</v>
      </c>
    </row>
    <row r="136" spans="1:8" ht="120" x14ac:dyDescent="0.25">
      <c r="A136" s="45"/>
      <c r="B136" s="94" t="s">
        <v>155</v>
      </c>
      <c r="C136" s="13" t="s">
        <v>151</v>
      </c>
      <c r="D136" s="46" t="s">
        <v>152</v>
      </c>
      <c r="E136" s="46" t="s">
        <v>94</v>
      </c>
      <c r="F136" s="30" t="s">
        <v>156</v>
      </c>
      <c r="G136" s="46" t="s">
        <v>29</v>
      </c>
      <c r="H136" s="16">
        <f>SUM('[1]9'!G871)</f>
        <v>139</v>
      </c>
    </row>
    <row r="137" spans="1:8" ht="75" x14ac:dyDescent="0.25">
      <c r="A137" s="45"/>
      <c r="B137" s="26" t="s">
        <v>157</v>
      </c>
      <c r="C137" s="13" t="s">
        <v>151</v>
      </c>
      <c r="D137" s="46" t="s">
        <v>152</v>
      </c>
      <c r="E137" s="46" t="s">
        <v>94</v>
      </c>
      <c r="F137" s="30" t="s">
        <v>158</v>
      </c>
      <c r="G137" s="46" t="s">
        <v>29</v>
      </c>
      <c r="H137" s="20">
        <f>SUM('[1]9'!G876)</f>
        <v>25.8</v>
      </c>
    </row>
    <row r="138" spans="1:8" ht="60" x14ac:dyDescent="0.25">
      <c r="A138" s="45"/>
      <c r="B138" s="26" t="s">
        <v>159</v>
      </c>
      <c r="C138" s="13" t="s">
        <v>151</v>
      </c>
      <c r="D138" s="46" t="s">
        <v>152</v>
      </c>
      <c r="E138" s="46" t="s">
        <v>94</v>
      </c>
      <c r="F138" s="30" t="s">
        <v>160</v>
      </c>
      <c r="G138" s="46" t="s">
        <v>29</v>
      </c>
      <c r="H138" s="16">
        <f>SUM('[1]9'!G881)</f>
        <v>2</v>
      </c>
    </row>
    <row r="139" spans="1:8" ht="73.5" customHeight="1" x14ac:dyDescent="0.25">
      <c r="A139" s="45"/>
      <c r="B139" s="26" t="s">
        <v>222</v>
      </c>
      <c r="C139" s="13" t="s">
        <v>151</v>
      </c>
      <c r="D139" s="46" t="s">
        <v>152</v>
      </c>
      <c r="E139" s="46" t="s">
        <v>73</v>
      </c>
      <c r="F139" s="22">
        <v>4500000000</v>
      </c>
      <c r="G139" s="46" t="s">
        <v>164</v>
      </c>
      <c r="H139" s="16">
        <f>SUM('[1]9'!G831)</f>
        <v>1346.4</v>
      </c>
    </row>
    <row r="140" spans="1:8" ht="60" x14ac:dyDescent="0.25">
      <c r="A140" s="45"/>
      <c r="B140" s="94" t="s">
        <v>120</v>
      </c>
      <c r="C140" s="13"/>
      <c r="D140" s="46" t="s">
        <v>152</v>
      </c>
      <c r="E140" s="46"/>
      <c r="F140" s="30" t="s">
        <v>121</v>
      </c>
      <c r="G140" s="46"/>
      <c r="H140" s="16">
        <f>SUM(H141+H142)</f>
        <v>62477.600000000006</v>
      </c>
    </row>
    <row r="141" spans="1:8" ht="60" x14ac:dyDescent="0.25">
      <c r="A141" s="45"/>
      <c r="B141" s="94" t="s">
        <v>120</v>
      </c>
      <c r="C141" s="13" t="s">
        <v>151</v>
      </c>
      <c r="D141" s="46" t="s">
        <v>152</v>
      </c>
      <c r="E141" s="46" t="s">
        <v>139</v>
      </c>
      <c r="F141" s="30" t="s">
        <v>161</v>
      </c>
      <c r="G141" s="46" t="s">
        <v>29</v>
      </c>
      <c r="H141" s="74">
        <f>SUM('[1]9'!G705)</f>
        <v>758</v>
      </c>
    </row>
    <row r="142" spans="1:8" ht="60" x14ac:dyDescent="0.25">
      <c r="A142" s="45"/>
      <c r="B142" s="94" t="s">
        <v>120</v>
      </c>
      <c r="C142" s="13" t="s">
        <v>151</v>
      </c>
      <c r="D142" s="46" t="s">
        <v>152</v>
      </c>
      <c r="E142" s="46" t="s">
        <v>162</v>
      </c>
      <c r="F142" s="30" t="s">
        <v>163</v>
      </c>
      <c r="G142" s="46" t="s">
        <v>164</v>
      </c>
      <c r="H142" s="74">
        <f>SUM('[1]9'!G933+'[1]9'!G937)</f>
        <v>61719.600000000006</v>
      </c>
    </row>
    <row r="143" spans="1:8" ht="75" x14ac:dyDescent="0.25">
      <c r="A143" s="45"/>
      <c r="B143" s="94" t="s">
        <v>165</v>
      </c>
      <c r="C143" s="13" t="s">
        <v>151</v>
      </c>
      <c r="D143" s="46" t="s">
        <v>152</v>
      </c>
      <c r="E143" s="46" t="s">
        <v>166</v>
      </c>
      <c r="F143" s="80" t="s">
        <v>167</v>
      </c>
      <c r="G143" s="46" t="s">
        <v>29</v>
      </c>
      <c r="H143" s="74">
        <f>SUM('[1]9'!G808)</f>
        <v>15</v>
      </c>
    </row>
    <row r="144" spans="1:8" ht="60" x14ac:dyDescent="0.25">
      <c r="A144" s="45"/>
      <c r="B144" s="94" t="s">
        <v>133</v>
      </c>
      <c r="C144" s="13" t="s">
        <v>151</v>
      </c>
      <c r="D144" s="46" t="s">
        <v>152</v>
      </c>
      <c r="E144" s="46"/>
      <c r="F144" s="46"/>
      <c r="G144" s="46"/>
      <c r="H144" s="16">
        <f>SUM(H145+H146+H147+H150+H149+H148)</f>
        <v>39069.800000000003</v>
      </c>
    </row>
    <row r="145" spans="1:8" ht="75" x14ac:dyDescent="0.25">
      <c r="A145" s="45"/>
      <c r="B145" s="81" t="s">
        <v>168</v>
      </c>
      <c r="C145" s="13" t="s">
        <v>151</v>
      </c>
      <c r="D145" s="46" t="s">
        <v>152</v>
      </c>
      <c r="E145" s="46" t="s">
        <v>169</v>
      </c>
      <c r="F145" s="30" t="s">
        <v>170</v>
      </c>
      <c r="G145" s="46" t="s">
        <v>28</v>
      </c>
      <c r="H145" s="16">
        <f>SUM('[1]9'!G585)</f>
        <v>3071.8</v>
      </c>
    </row>
    <row r="146" spans="1:8" ht="75" x14ac:dyDescent="0.25">
      <c r="A146" s="45"/>
      <c r="B146" s="81" t="s">
        <v>168</v>
      </c>
      <c r="C146" s="13" t="s">
        <v>151</v>
      </c>
      <c r="D146" s="46" t="s">
        <v>152</v>
      </c>
      <c r="E146" s="46" t="s">
        <v>171</v>
      </c>
      <c r="F146" s="67">
        <v>5910100000</v>
      </c>
      <c r="G146" s="46" t="s">
        <v>28</v>
      </c>
      <c r="H146" s="16">
        <f>SUM('[1]9'!G593+'[1]9'!G598)</f>
        <v>28426</v>
      </c>
    </row>
    <row r="147" spans="1:8" ht="75" x14ac:dyDescent="0.25">
      <c r="A147" s="45"/>
      <c r="B147" s="81" t="s">
        <v>62</v>
      </c>
      <c r="C147" s="13" t="s">
        <v>151</v>
      </c>
      <c r="D147" s="46" t="s">
        <v>152</v>
      </c>
      <c r="E147" s="46" t="s">
        <v>139</v>
      </c>
      <c r="F147" s="67">
        <v>5910100000</v>
      </c>
      <c r="G147" s="46" t="s">
        <v>28</v>
      </c>
      <c r="H147" s="16">
        <f>SUM('[1]9'!G693+'[1]9'!G698+'[1]9'!G727)</f>
        <v>4380</v>
      </c>
    </row>
    <row r="148" spans="1:8" ht="75" x14ac:dyDescent="0.25">
      <c r="A148" s="45"/>
      <c r="B148" s="81" t="s">
        <v>62</v>
      </c>
      <c r="C148" s="13" t="s">
        <v>172</v>
      </c>
      <c r="D148" s="46" t="s">
        <v>152</v>
      </c>
      <c r="E148" s="46" t="s">
        <v>173</v>
      </c>
      <c r="F148" s="67">
        <v>5910100000</v>
      </c>
      <c r="G148" s="46" t="s">
        <v>28</v>
      </c>
      <c r="H148" s="16">
        <f>SUM('[1]9'!G788)</f>
        <v>1607</v>
      </c>
    </row>
    <row r="149" spans="1:8" ht="75" x14ac:dyDescent="0.25">
      <c r="A149" s="45"/>
      <c r="B149" s="81" t="s">
        <v>62</v>
      </c>
      <c r="C149" s="13" t="s">
        <v>151</v>
      </c>
      <c r="D149" s="46" t="s">
        <v>152</v>
      </c>
      <c r="E149" s="46" t="s">
        <v>174</v>
      </c>
      <c r="F149" s="67">
        <v>5910100000</v>
      </c>
      <c r="G149" s="46" t="s">
        <v>28</v>
      </c>
      <c r="H149" s="16">
        <f>SUM('[1]9'!G955+'[1]9'!G960)</f>
        <v>1534</v>
      </c>
    </row>
    <row r="150" spans="1:8" ht="75" x14ac:dyDescent="0.25">
      <c r="A150" s="45"/>
      <c r="B150" s="81" t="s">
        <v>62</v>
      </c>
      <c r="C150" s="13" t="s">
        <v>151</v>
      </c>
      <c r="D150" s="46" t="s">
        <v>152</v>
      </c>
      <c r="E150" s="46" t="s">
        <v>139</v>
      </c>
      <c r="F150" s="30" t="s">
        <v>175</v>
      </c>
      <c r="G150" s="46" t="s">
        <v>29</v>
      </c>
      <c r="H150" s="16">
        <f>SUM('[1]9'!G732)</f>
        <v>51</v>
      </c>
    </row>
    <row r="151" spans="1:8" ht="45" x14ac:dyDescent="0.25">
      <c r="A151" s="45"/>
      <c r="B151" s="24" t="s">
        <v>176</v>
      </c>
      <c r="C151" s="13" t="s">
        <v>172</v>
      </c>
      <c r="D151" s="46" t="s">
        <v>152</v>
      </c>
      <c r="E151" s="46" t="s">
        <v>173</v>
      </c>
      <c r="F151" s="67">
        <v>4900000000</v>
      </c>
      <c r="G151" s="46"/>
      <c r="H151" s="16">
        <f>SUM(H152+H153+H154+H155)</f>
        <v>4042.2000000000007</v>
      </c>
    </row>
    <row r="152" spans="1:8" ht="45" x14ac:dyDescent="0.25">
      <c r="A152" s="45"/>
      <c r="B152" s="24" t="s">
        <v>176</v>
      </c>
      <c r="C152" s="13" t="s">
        <v>172</v>
      </c>
      <c r="D152" s="46" t="s">
        <v>152</v>
      </c>
      <c r="E152" s="46" t="s">
        <v>173</v>
      </c>
      <c r="F152" s="30" t="s">
        <v>177</v>
      </c>
      <c r="G152" s="46" t="s">
        <v>29</v>
      </c>
      <c r="H152" s="16">
        <f>SUM('[1]9'!G772)</f>
        <v>518.20000000000005</v>
      </c>
    </row>
    <row r="153" spans="1:8" ht="45" x14ac:dyDescent="0.25">
      <c r="A153" s="11">
        <v>54</v>
      </c>
      <c r="B153" s="24" t="s">
        <v>176</v>
      </c>
      <c r="C153" s="13" t="s">
        <v>172</v>
      </c>
      <c r="D153" s="46" t="s">
        <v>152</v>
      </c>
      <c r="E153" s="46" t="s">
        <v>173</v>
      </c>
      <c r="F153" s="30" t="s">
        <v>178</v>
      </c>
      <c r="G153" s="46" t="s">
        <v>28</v>
      </c>
      <c r="H153" s="16">
        <f>SUM('[1]9'!G776)</f>
        <v>3366.2000000000003</v>
      </c>
    </row>
    <row r="154" spans="1:8" ht="45" x14ac:dyDescent="0.25">
      <c r="A154" s="11"/>
      <c r="B154" s="24" t="s">
        <v>176</v>
      </c>
      <c r="C154" s="13" t="s">
        <v>172</v>
      </c>
      <c r="D154" s="46" t="s">
        <v>152</v>
      </c>
      <c r="E154" s="46" t="s">
        <v>173</v>
      </c>
      <c r="F154" s="30" t="s">
        <v>178</v>
      </c>
      <c r="G154" s="46" t="s">
        <v>29</v>
      </c>
      <c r="H154" s="16">
        <f>SUM('[1]9'!G781)</f>
        <v>117.80000000000001</v>
      </c>
    </row>
    <row r="155" spans="1:8" ht="45" x14ac:dyDescent="0.25">
      <c r="A155" s="82"/>
      <c r="B155" s="24" t="s">
        <v>176</v>
      </c>
      <c r="C155" s="13" t="s">
        <v>172</v>
      </c>
      <c r="D155" s="46" t="s">
        <v>152</v>
      </c>
      <c r="E155" s="46" t="s">
        <v>17</v>
      </c>
      <c r="F155" s="30" t="s">
        <v>178</v>
      </c>
      <c r="G155" s="46" t="s">
        <v>29</v>
      </c>
      <c r="H155" s="16">
        <f>SUM('[1]9'!G858)</f>
        <v>40</v>
      </c>
    </row>
    <row r="156" spans="1:8" ht="60" x14ac:dyDescent="0.25">
      <c r="A156" s="82"/>
      <c r="B156" s="24" t="s">
        <v>179</v>
      </c>
      <c r="C156" s="13" t="s">
        <v>151</v>
      </c>
      <c r="D156" s="46" t="s">
        <v>152</v>
      </c>
      <c r="E156" s="46" t="s">
        <v>17</v>
      </c>
      <c r="F156" s="30" t="s">
        <v>54</v>
      </c>
      <c r="G156" s="46" t="s">
        <v>29</v>
      </c>
      <c r="H156" s="16">
        <f>SUM('[1]9'!G847)</f>
        <v>21</v>
      </c>
    </row>
    <row r="157" spans="1:8" ht="60" x14ac:dyDescent="0.25">
      <c r="A157" s="82"/>
      <c r="B157" s="24" t="s">
        <v>180</v>
      </c>
      <c r="C157" s="13" t="s">
        <v>151</v>
      </c>
      <c r="D157" s="46" t="s">
        <v>152</v>
      </c>
      <c r="E157" s="46" t="s">
        <v>181</v>
      </c>
      <c r="F157" s="67">
        <v>5100100047</v>
      </c>
      <c r="G157" s="46" t="s">
        <v>29</v>
      </c>
      <c r="H157" s="16">
        <f>SUM('[1]9'!G796)</f>
        <v>9</v>
      </c>
    </row>
    <row r="158" spans="1:8" ht="75" x14ac:dyDescent="0.25">
      <c r="A158" s="82"/>
      <c r="B158" s="24" t="s">
        <v>182</v>
      </c>
      <c r="C158" s="13" t="s">
        <v>151</v>
      </c>
      <c r="D158" s="46" t="s">
        <v>152</v>
      </c>
      <c r="E158" s="46" t="s">
        <v>181</v>
      </c>
      <c r="F158" s="30" t="s">
        <v>183</v>
      </c>
      <c r="G158" s="46" t="s">
        <v>29</v>
      </c>
      <c r="H158" s="16">
        <f>SUM('[1]9'!G801)</f>
        <v>8.4</v>
      </c>
    </row>
    <row r="159" spans="1:8" ht="60" x14ac:dyDescent="0.25">
      <c r="A159" s="82"/>
      <c r="B159" s="94" t="s">
        <v>138</v>
      </c>
      <c r="C159" s="13"/>
      <c r="D159" s="46" t="s">
        <v>152</v>
      </c>
      <c r="E159" s="46"/>
      <c r="F159" s="30" t="s">
        <v>56</v>
      </c>
      <c r="G159" s="46"/>
      <c r="H159" s="16">
        <f>SUM(H160+H161)</f>
        <v>80.999999999999986</v>
      </c>
    </row>
    <row r="160" spans="1:8" ht="60" x14ac:dyDescent="0.25">
      <c r="A160" s="82"/>
      <c r="B160" s="94" t="s">
        <v>138</v>
      </c>
      <c r="C160" s="13" t="s">
        <v>151</v>
      </c>
      <c r="D160" s="46" t="s">
        <v>152</v>
      </c>
      <c r="E160" s="46" t="s">
        <v>139</v>
      </c>
      <c r="F160" s="30" t="s">
        <v>124</v>
      </c>
      <c r="G160" s="46" t="s">
        <v>29</v>
      </c>
      <c r="H160" s="16">
        <f>SUM('[1]9'!G710)</f>
        <v>76.199999999999989</v>
      </c>
    </row>
    <row r="161" spans="2:256" ht="60" x14ac:dyDescent="0.25">
      <c r="B161" s="94" t="s">
        <v>138</v>
      </c>
      <c r="C161" s="13" t="s">
        <v>151</v>
      </c>
      <c r="D161" s="46" t="s">
        <v>152</v>
      </c>
      <c r="E161" s="46" t="s">
        <v>17</v>
      </c>
      <c r="F161" s="30" t="s">
        <v>124</v>
      </c>
      <c r="G161" s="46" t="s">
        <v>29</v>
      </c>
      <c r="H161" s="16">
        <f>SUM('[1]9'!G853)</f>
        <v>4.8</v>
      </c>
    </row>
    <row r="162" spans="2:256" ht="60" x14ac:dyDescent="0.25">
      <c r="B162" s="94" t="s">
        <v>184</v>
      </c>
      <c r="C162" s="13" t="s">
        <v>151</v>
      </c>
      <c r="D162" s="46" t="s">
        <v>152</v>
      </c>
      <c r="E162" s="46" t="s">
        <v>185</v>
      </c>
      <c r="F162" s="22" t="s">
        <v>216</v>
      </c>
      <c r="G162" s="46" t="s">
        <v>29</v>
      </c>
      <c r="H162" s="16">
        <f>SUM('[1]9'!G815+'[1]9'!G819)</f>
        <v>22482.399999999998</v>
      </c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  <c r="DJ162" s="83"/>
      <c r="DK162" s="83"/>
      <c r="DL162" s="83"/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DX162" s="83"/>
      <c r="DY162" s="83"/>
      <c r="DZ162" s="83"/>
      <c r="EA162" s="83"/>
      <c r="EB162" s="83"/>
      <c r="EC162" s="83"/>
      <c r="ED162" s="83"/>
      <c r="EE162" s="83"/>
      <c r="EF162" s="83"/>
      <c r="EG162" s="83"/>
      <c r="EH162" s="83"/>
      <c r="EI162" s="83"/>
      <c r="EJ162" s="83"/>
      <c r="EK162" s="83"/>
      <c r="EL162" s="83"/>
      <c r="EM162" s="83"/>
      <c r="EN162" s="83"/>
      <c r="EO162" s="83"/>
      <c r="EP162" s="83"/>
      <c r="EQ162" s="83"/>
      <c r="ER162" s="83"/>
      <c r="ES162" s="83"/>
      <c r="ET162" s="83"/>
      <c r="EU162" s="83"/>
      <c r="EV162" s="83"/>
      <c r="EW162" s="83"/>
      <c r="EX162" s="83"/>
      <c r="EY162" s="83"/>
      <c r="EZ162" s="83"/>
      <c r="FA162" s="83"/>
      <c r="FB162" s="83"/>
      <c r="FC162" s="83"/>
      <c r="FD162" s="83"/>
      <c r="FE162" s="83"/>
      <c r="FF162" s="83"/>
      <c r="FG162" s="83"/>
      <c r="FH162" s="83"/>
      <c r="FI162" s="83"/>
      <c r="FJ162" s="83"/>
      <c r="FK162" s="83"/>
      <c r="FL162" s="83"/>
      <c r="FM162" s="83"/>
      <c r="FN162" s="83"/>
      <c r="FO162" s="83"/>
      <c r="FP162" s="83"/>
      <c r="FQ162" s="83"/>
      <c r="FR162" s="83"/>
      <c r="FS162" s="83"/>
      <c r="FT162" s="83"/>
      <c r="FU162" s="83"/>
      <c r="FV162" s="83"/>
      <c r="FW162" s="83"/>
      <c r="FX162" s="83"/>
      <c r="FY162" s="83"/>
      <c r="FZ162" s="83"/>
      <c r="GA162" s="83"/>
      <c r="GB162" s="83"/>
      <c r="GC162" s="83"/>
      <c r="GD162" s="83"/>
      <c r="GE162" s="83"/>
      <c r="GF162" s="83"/>
      <c r="GG162" s="83"/>
      <c r="GH162" s="83"/>
      <c r="GI162" s="83"/>
      <c r="GJ162" s="83"/>
      <c r="GK162" s="83"/>
      <c r="GL162" s="83"/>
      <c r="GM162" s="83"/>
      <c r="GN162" s="83"/>
      <c r="GO162" s="83"/>
      <c r="GP162" s="83"/>
      <c r="GQ162" s="83"/>
      <c r="GR162" s="83"/>
      <c r="GS162" s="83"/>
      <c r="GT162" s="83"/>
      <c r="GU162" s="83"/>
      <c r="GV162" s="83"/>
      <c r="GW162" s="83"/>
      <c r="GX162" s="83"/>
      <c r="GY162" s="83"/>
      <c r="GZ162" s="83"/>
      <c r="HA162" s="83"/>
      <c r="HB162" s="83"/>
      <c r="HC162" s="83"/>
      <c r="HD162" s="83"/>
      <c r="HE162" s="83"/>
      <c r="HF162" s="83"/>
      <c r="HG162" s="83"/>
      <c r="HH162" s="83"/>
      <c r="HI162" s="83"/>
      <c r="HJ162" s="83"/>
      <c r="HK162" s="83"/>
      <c r="HL162" s="83"/>
      <c r="HM162" s="83"/>
      <c r="HN162" s="83"/>
      <c r="HO162" s="83"/>
      <c r="HP162" s="83"/>
      <c r="HQ162" s="83"/>
      <c r="HR162" s="83"/>
      <c r="HS162" s="83"/>
      <c r="HT162" s="83"/>
      <c r="HU162" s="83"/>
      <c r="HV162" s="83"/>
      <c r="HW162" s="83"/>
      <c r="HX162" s="83"/>
      <c r="HY162" s="83"/>
      <c r="HZ162" s="83"/>
      <c r="IA162" s="83"/>
      <c r="IB162" s="83"/>
      <c r="IC162" s="83"/>
      <c r="ID162" s="83"/>
      <c r="IE162" s="83"/>
      <c r="IF162" s="83"/>
      <c r="IG162" s="83"/>
      <c r="IH162" s="83"/>
      <c r="II162" s="83"/>
      <c r="IJ162" s="83"/>
      <c r="IK162" s="83"/>
      <c r="IL162" s="83"/>
      <c r="IM162" s="83"/>
      <c r="IN162" s="83"/>
      <c r="IO162" s="83"/>
      <c r="IP162" s="83"/>
      <c r="IQ162" s="83"/>
      <c r="IR162" s="83"/>
      <c r="IS162" s="83"/>
      <c r="IT162" s="83"/>
      <c r="IU162" s="83"/>
      <c r="IV162" s="83"/>
    </row>
    <row r="163" spans="2:256" ht="60" x14ac:dyDescent="0.25">
      <c r="B163" s="24" t="s">
        <v>60</v>
      </c>
      <c r="C163" s="13" t="s">
        <v>151</v>
      </c>
      <c r="D163" s="14" t="s">
        <v>152</v>
      </c>
      <c r="E163" s="14" t="s">
        <v>139</v>
      </c>
      <c r="F163" s="30" t="s">
        <v>131</v>
      </c>
      <c r="G163" s="14" t="s">
        <v>29</v>
      </c>
      <c r="H163" s="16">
        <f>SUM('[1]9'!G721)</f>
        <v>14.4</v>
      </c>
    </row>
    <row r="164" spans="2:256" ht="45" x14ac:dyDescent="0.25">
      <c r="B164" s="94" t="s">
        <v>186</v>
      </c>
      <c r="C164" s="13" t="s">
        <v>151</v>
      </c>
      <c r="D164" s="14" t="s">
        <v>152</v>
      </c>
      <c r="E164" s="14" t="s">
        <v>187</v>
      </c>
      <c r="F164" s="30" t="s">
        <v>188</v>
      </c>
      <c r="G164" s="14"/>
      <c r="H164" s="62">
        <f>H165+H166</f>
        <v>2651.8999999999996</v>
      </c>
    </row>
    <row r="165" spans="2:256" ht="75" x14ac:dyDescent="0.25">
      <c r="B165" s="94" t="s">
        <v>189</v>
      </c>
      <c r="C165" s="13" t="s">
        <v>151</v>
      </c>
      <c r="D165" s="84" t="s">
        <v>152</v>
      </c>
      <c r="E165" s="84" t="s">
        <v>187</v>
      </c>
      <c r="F165" s="30" t="s">
        <v>190</v>
      </c>
      <c r="G165" s="84" t="s">
        <v>29</v>
      </c>
      <c r="H165" s="85">
        <f>SUM('[1]9'!G926)</f>
        <v>266.60000000000002</v>
      </c>
    </row>
    <row r="166" spans="2:256" ht="90" x14ac:dyDescent="0.25">
      <c r="B166" s="94" t="s">
        <v>223</v>
      </c>
      <c r="C166" s="13" t="s">
        <v>151</v>
      </c>
      <c r="D166" s="84" t="s">
        <v>152</v>
      </c>
      <c r="E166" s="84" t="s">
        <v>162</v>
      </c>
      <c r="F166" s="22">
        <v>5720100000</v>
      </c>
      <c r="G166" s="84" t="s">
        <v>164</v>
      </c>
      <c r="H166" s="85">
        <f>SUM('[1]9'!G943+'[1]9'!G947)</f>
        <v>2385.2999999999997</v>
      </c>
    </row>
    <row r="167" spans="2:256" ht="60" x14ac:dyDescent="0.25">
      <c r="B167" s="94" t="s">
        <v>191</v>
      </c>
      <c r="C167" s="13" t="s">
        <v>192</v>
      </c>
      <c r="D167" s="14" t="s">
        <v>152</v>
      </c>
      <c r="E167" s="14" t="s">
        <v>139</v>
      </c>
      <c r="F167" s="30" t="s">
        <v>193</v>
      </c>
      <c r="G167" s="14"/>
      <c r="H167" s="62">
        <f>SUM(H168:H175)</f>
        <v>3824.8999999999996</v>
      </c>
    </row>
    <row r="168" spans="2:256" ht="60" x14ac:dyDescent="0.25">
      <c r="B168" s="94" t="s">
        <v>191</v>
      </c>
      <c r="C168" s="13" t="s">
        <v>192</v>
      </c>
      <c r="D168" s="14" t="s">
        <v>152</v>
      </c>
      <c r="E168" s="14" t="s">
        <v>139</v>
      </c>
      <c r="F168" s="67">
        <v>6000100000</v>
      </c>
      <c r="G168" s="14" t="s">
        <v>29</v>
      </c>
      <c r="H168" s="62">
        <f>SUM('[1]9'!G737)</f>
        <v>124.3</v>
      </c>
    </row>
    <row r="169" spans="2:256" ht="60" x14ac:dyDescent="0.25">
      <c r="B169" s="94" t="s">
        <v>191</v>
      </c>
      <c r="C169" s="13" t="s">
        <v>192</v>
      </c>
      <c r="D169" s="14" t="s">
        <v>152</v>
      </c>
      <c r="E169" s="14" t="s">
        <v>139</v>
      </c>
      <c r="F169" s="67">
        <v>6000100000</v>
      </c>
      <c r="G169" s="14" t="s">
        <v>29</v>
      </c>
      <c r="H169" s="62">
        <f>SUM('[1]9'!G741)</f>
        <v>40</v>
      </c>
    </row>
    <row r="170" spans="2:256" ht="60" x14ac:dyDescent="0.25">
      <c r="B170" s="94" t="s">
        <v>191</v>
      </c>
      <c r="C170" s="13" t="s">
        <v>192</v>
      </c>
      <c r="D170" s="14" t="s">
        <v>152</v>
      </c>
      <c r="E170" s="14" t="s">
        <v>139</v>
      </c>
      <c r="F170" s="67">
        <v>6000100000</v>
      </c>
      <c r="G170" s="14" t="s">
        <v>29</v>
      </c>
      <c r="H170" s="62">
        <f>SUM('[1]9'!G745)</f>
        <v>72.400000000000006</v>
      </c>
    </row>
    <row r="171" spans="2:256" ht="60" x14ac:dyDescent="0.25">
      <c r="B171" s="94" t="s">
        <v>191</v>
      </c>
      <c r="C171" s="13" t="s">
        <v>192</v>
      </c>
      <c r="D171" s="14" t="s">
        <v>152</v>
      </c>
      <c r="E171" s="14" t="s">
        <v>139</v>
      </c>
      <c r="F171" s="67">
        <v>6000100000</v>
      </c>
      <c r="G171" s="14" t="s">
        <v>29</v>
      </c>
      <c r="H171" s="62">
        <f>SUM('[1]9'!G749)</f>
        <v>29</v>
      </c>
    </row>
    <row r="172" spans="2:256" ht="60" x14ac:dyDescent="0.25">
      <c r="B172" s="94" t="s">
        <v>191</v>
      </c>
      <c r="C172" s="13" t="s">
        <v>192</v>
      </c>
      <c r="D172" s="14" t="s">
        <v>152</v>
      </c>
      <c r="E172" s="14" t="s">
        <v>139</v>
      </c>
      <c r="F172" s="67">
        <v>6000100000</v>
      </c>
      <c r="G172" s="14" t="s">
        <v>28</v>
      </c>
      <c r="H172" s="62">
        <f>SUM('[1]9'!G753)</f>
        <v>3188</v>
      </c>
    </row>
    <row r="173" spans="2:256" ht="31.5" customHeight="1" x14ac:dyDescent="0.25">
      <c r="B173" s="94" t="s">
        <v>191</v>
      </c>
      <c r="C173" s="13" t="s">
        <v>192</v>
      </c>
      <c r="D173" s="14" t="s">
        <v>152</v>
      </c>
      <c r="E173" s="14" t="s">
        <v>139</v>
      </c>
      <c r="F173" s="67">
        <v>6000100000</v>
      </c>
      <c r="G173" s="14" t="s">
        <v>29</v>
      </c>
      <c r="H173" s="62">
        <f>SUM('[1]9'!G758)</f>
        <v>354.09999999999997</v>
      </c>
    </row>
    <row r="174" spans="2:256" ht="60" x14ac:dyDescent="0.25">
      <c r="B174" s="94" t="s">
        <v>191</v>
      </c>
      <c r="C174" s="13" t="s">
        <v>192</v>
      </c>
      <c r="D174" s="14" t="s">
        <v>152</v>
      </c>
      <c r="E174" s="14" t="s">
        <v>139</v>
      </c>
      <c r="F174" s="67">
        <v>6000100000</v>
      </c>
      <c r="G174" s="14" t="s">
        <v>164</v>
      </c>
      <c r="H174" s="62">
        <f>SUM('[1]9'!G762)</f>
        <v>1</v>
      </c>
    </row>
    <row r="175" spans="2:256" ht="60" x14ac:dyDescent="0.25">
      <c r="B175" s="94" t="s">
        <v>191</v>
      </c>
      <c r="C175" s="13" t="s">
        <v>192</v>
      </c>
      <c r="D175" s="14" t="s">
        <v>152</v>
      </c>
      <c r="E175" s="14" t="s">
        <v>139</v>
      </c>
      <c r="F175" s="67">
        <v>6000100000</v>
      </c>
      <c r="G175" s="14" t="s">
        <v>30</v>
      </c>
      <c r="H175" s="62">
        <f>SUM('[1]9'!G765)</f>
        <v>16.100000000000001</v>
      </c>
    </row>
    <row r="176" spans="2:256" ht="15.75" x14ac:dyDescent="0.25">
      <c r="B176" s="86" t="s">
        <v>194</v>
      </c>
      <c r="C176" s="36"/>
      <c r="D176" s="40" t="s">
        <v>152</v>
      </c>
      <c r="E176" s="40"/>
      <c r="F176" s="87"/>
      <c r="G176" s="40"/>
      <c r="H176" s="62">
        <f>H134+H140+H143+H144+H151+H156+H157+H158+H159+H162+H163+H164+H167+H139</f>
        <v>136214.39999999999</v>
      </c>
    </row>
    <row r="177" spans="2:8" ht="60" x14ac:dyDescent="0.25">
      <c r="B177" s="94" t="s">
        <v>61</v>
      </c>
      <c r="C177" s="13" t="s">
        <v>195</v>
      </c>
      <c r="D177" s="40" t="s">
        <v>196</v>
      </c>
      <c r="E177" s="40" t="s">
        <v>197</v>
      </c>
      <c r="F177" s="30" t="s">
        <v>63</v>
      </c>
      <c r="G177" s="40"/>
      <c r="H177" s="62">
        <f>SUM(H178)</f>
        <v>45</v>
      </c>
    </row>
    <row r="178" spans="2:8" ht="75" x14ac:dyDescent="0.25">
      <c r="B178" s="94" t="s">
        <v>140</v>
      </c>
      <c r="C178" s="13" t="s">
        <v>195</v>
      </c>
      <c r="D178" s="40" t="s">
        <v>196</v>
      </c>
      <c r="E178" s="40" t="s">
        <v>197</v>
      </c>
      <c r="F178" s="30" t="s">
        <v>63</v>
      </c>
      <c r="G178" s="40" t="s">
        <v>28</v>
      </c>
      <c r="H178" s="62">
        <f>SUM('[1]9'!G991)</f>
        <v>45</v>
      </c>
    </row>
    <row r="179" spans="2:8" ht="31.5" x14ac:dyDescent="0.25">
      <c r="B179" s="86" t="s">
        <v>198</v>
      </c>
      <c r="C179" s="13"/>
      <c r="D179" s="40" t="s">
        <v>196</v>
      </c>
      <c r="E179" s="40"/>
      <c r="F179" s="87"/>
      <c r="G179" s="40"/>
      <c r="H179" s="62">
        <f>SUM(H177)</f>
        <v>45</v>
      </c>
    </row>
    <row r="180" spans="2:8" ht="60" x14ac:dyDescent="0.25">
      <c r="B180" s="94" t="s">
        <v>61</v>
      </c>
      <c r="C180" s="13" t="s">
        <v>199</v>
      </c>
      <c r="D180" s="14" t="s">
        <v>200</v>
      </c>
      <c r="E180" s="14" t="s">
        <v>141</v>
      </c>
      <c r="F180" s="22" t="s">
        <v>201</v>
      </c>
      <c r="G180" s="14" t="s">
        <v>28</v>
      </c>
      <c r="H180" s="62">
        <f>SUM('[1]9'!G1008)</f>
        <v>2563</v>
      </c>
    </row>
    <row r="181" spans="2:8" ht="75" x14ac:dyDescent="0.25">
      <c r="B181" s="94" t="s">
        <v>140</v>
      </c>
      <c r="C181" s="13" t="s">
        <v>199</v>
      </c>
      <c r="D181" s="14" t="s">
        <v>200</v>
      </c>
      <c r="E181" s="14" t="s">
        <v>141</v>
      </c>
      <c r="F181" s="22" t="s">
        <v>202</v>
      </c>
      <c r="G181" s="14" t="s">
        <v>28</v>
      </c>
      <c r="H181" s="62">
        <f>SUM('[1]9'!G1013)</f>
        <v>620</v>
      </c>
    </row>
    <row r="182" spans="2:8" ht="47.25" x14ac:dyDescent="0.25">
      <c r="B182" s="88" t="s">
        <v>203</v>
      </c>
      <c r="C182" s="13"/>
      <c r="D182" s="40" t="s">
        <v>200</v>
      </c>
      <c r="E182" s="40"/>
      <c r="F182" s="87"/>
      <c r="G182" s="40"/>
      <c r="H182" s="62">
        <f>SUM(H180+H181)</f>
        <v>3183</v>
      </c>
    </row>
    <row r="183" spans="2:8" ht="15" x14ac:dyDescent="0.25">
      <c r="B183" s="94" t="s">
        <v>204</v>
      </c>
      <c r="C183" s="36"/>
      <c r="D183" s="14"/>
      <c r="E183" s="14"/>
      <c r="F183" s="22"/>
      <c r="G183" s="14"/>
      <c r="H183" s="16">
        <f>SUM(H182+H176+H133+H121+H55+H179)</f>
        <v>549123.20000000007</v>
      </c>
    </row>
    <row r="185" spans="2:8" x14ac:dyDescent="0.2">
      <c r="B185" s="2" t="s">
        <v>205</v>
      </c>
    </row>
    <row r="186" spans="2:8" x14ac:dyDescent="0.2">
      <c r="B186" s="2" t="s">
        <v>206</v>
      </c>
    </row>
    <row r="187" spans="2:8" x14ac:dyDescent="0.2">
      <c r="B187" s="2" t="s">
        <v>207</v>
      </c>
    </row>
    <row r="188" spans="2:8" x14ac:dyDescent="0.2">
      <c r="B188" s="2" t="s">
        <v>208</v>
      </c>
    </row>
    <row r="189" spans="2:8" x14ac:dyDescent="0.2">
      <c r="B189" s="2" t="s">
        <v>209</v>
      </c>
    </row>
    <row r="190" spans="2:8" x14ac:dyDescent="0.2">
      <c r="B190" s="2" t="s">
        <v>214</v>
      </c>
    </row>
    <row r="191" spans="2:8" x14ac:dyDescent="0.2">
      <c r="B191" s="2" t="s">
        <v>210</v>
      </c>
    </row>
    <row r="192" spans="2:8" x14ac:dyDescent="0.2">
      <c r="B192" s="2" t="s">
        <v>211</v>
      </c>
    </row>
    <row r="193" spans="2:2" x14ac:dyDescent="0.2">
      <c r="B193" s="2" t="s">
        <v>212</v>
      </c>
    </row>
  </sheetData>
  <mergeCells count="11">
    <mergeCell ref="E1:H1"/>
    <mergeCell ref="E2:H2"/>
    <mergeCell ref="E4:H4"/>
    <mergeCell ref="A5:H5"/>
    <mergeCell ref="C7:C9"/>
    <mergeCell ref="D7:G7"/>
    <mergeCell ref="H7:H9"/>
    <mergeCell ref="D8:D9"/>
    <mergeCell ref="E8:E9"/>
    <mergeCell ref="F8:F9"/>
    <mergeCell ref="G8:G9"/>
  </mergeCells>
  <pageMargins left="1.1811023622047245" right="0.59055118110236227" top="0.59055118110236227" bottom="0.59055118110236227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2021-01-22T03:14:48Z</cp:lastPrinted>
  <dcterms:created xsi:type="dcterms:W3CDTF">2020-11-14T08:04:26Z</dcterms:created>
  <dcterms:modified xsi:type="dcterms:W3CDTF">2021-01-27T00:48:14Z</dcterms:modified>
</cp:coreProperties>
</file>