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0\Дума следующая\Заседание Думы Балаганского района 27.01.2020\Дума (1) январь 2020 года правка\"/>
    </mc:Choice>
  </mc:AlternateContent>
  <bookViews>
    <workbookView xWindow="720" yWindow="405" windowWidth="27555" windowHeight="12300"/>
  </bookViews>
  <sheets>
    <sheet name="15" sheetId="2" r:id="rId1"/>
  </sheets>
  <externalReferences>
    <externalReference r:id="rId2"/>
  </externalReferences>
  <definedNames>
    <definedName name="_xlnm.Print_Area" localSheetId="0">'15'!$A$1:$I$168</definedName>
  </definedNames>
  <calcPr calcId="162913"/>
</workbook>
</file>

<file path=xl/calcChain.xml><?xml version="1.0" encoding="utf-8"?>
<calcChain xmlns="http://schemas.openxmlformats.org/spreadsheetml/2006/main">
  <c r="I157" i="2" l="1"/>
  <c r="H157" i="2"/>
  <c r="I156" i="2"/>
  <c r="H156" i="2"/>
  <c r="I154" i="2"/>
  <c r="H154" i="2"/>
  <c r="I153" i="2"/>
  <c r="H153" i="2"/>
  <c r="I152" i="2"/>
  <c r="H152" i="2"/>
  <c r="I151" i="2"/>
  <c r="H151" i="2"/>
  <c r="I150" i="2"/>
  <c r="H150" i="2"/>
  <c r="I148" i="2"/>
  <c r="H148" i="2"/>
  <c r="I147" i="2"/>
  <c r="I146" i="2" s="1"/>
  <c r="H147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1" i="2"/>
  <c r="H131" i="2"/>
  <c r="I130" i="2"/>
  <c r="H130" i="2"/>
  <c r="I129" i="2"/>
  <c r="H129" i="2"/>
  <c r="I128" i="2"/>
  <c r="H128" i="2"/>
  <c r="I127" i="2"/>
  <c r="H127" i="2"/>
  <c r="H126" i="2" s="1"/>
  <c r="I125" i="2"/>
  <c r="H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8" i="2"/>
  <c r="H108" i="2"/>
  <c r="I107" i="2"/>
  <c r="H107" i="2"/>
  <c r="I105" i="2"/>
  <c r="H105" i="2"/>
  <c r="I104" i="2"/>
  <c r="H104" i="2"/>
  <c r="I102" i="2"/>
  <c r="H102" i="2"/>
  <c r="I101" i="2"/>
  <c r="H101" i="2"/>
  <c r="I100" i="2"/>
  <c r="H100" i="2"/>
  <c r="I98" i="2"/>
  <c r="H98" i="2"/>
  <c r="I97" i="2"/>
  <c r="H97" i="2"/>
  <c r="I96" i="2"/>
  <c r="H96" i="2"/>
  <c r="I95" i="2"/>
  <c r="H95" i="2"/>
  <c r="I94" i="2"/>
  <c r="H94" i="2"/>
  <c r="I92" i="2"/>
  <c r="H92" i="2"/>
  <c r="I91" i="2"/>
  <c r="H91" i="2"/>
  <c r="I89" i="2"/>
  <c r="H89" i="2"/>
  <c r="I88" i="2"/>
  <c r="H88" i="2"/>
  <c r="I86" i="2"/>
  <c r="H86" i="2"/>
  <c r="I85" i="2"/>
  <c r="H85" i="2"/>
  <c r="I84" i="2"/>
  <c r="H84" i="2"/>
  <c r="I82" i="2"/>
  <c r="H82" i="2"/>
  <c r="I81" i="2"/>
  <c r="H81" i="2"/>
  <c r="I80" i="2"/>
  <c r="H80" i="2"/>
  <c r="I79" i="2"/>
  <c r="H79" i="2"/>
  <c r="I78" i="2"/>
  <c r="H78" i="2"/>
  <c r="I75" i="2"/>
  <c r="H75" i="2"/>
  <c r="I74" i="2"/>
  <c r="H74" i="2"/>
  <c r="I73" i="2"/>
  <c r="H73" i="2"/>
  <c r="I72" i="2"/>
  <c r="H72" i="2"/>
  <c r="I70" i="2"/>
  <c r="H70" i="2"/>
  <c r="I69" i="2"/>
  <c r="H69" i="2"/>
  <c r="I68" i="2"/>
  <c r="H68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8" i="2"/>
  <c r="H58" i="2"/>
  <c r="I57" i="2"/>
  <c r="H57" i="2"/>
  <c r="I56" i="2"/>
  <c r="H56" i="2"/>
  <c r="I55" i="2"/>
  <c r="H55" i="2"/>
  <c r="I54" i="2"/>
  <c r="H54" i="2"/>
  <c r="I53" i="2"/>
  <c r="H53" i="2"/>
  <c r="I48" i="2"/>
  <c r="H48" i="2"/>
  <c r="I47" i="2"/>
  <c r="H47" i="2"/>
  <c r="I46" i="2"/>
  <c r="H46" i="2"/>
  <c r="I45" i="2"/>
  <c r="H45" i="2"/>
  <c r="I43" i="2"/>
  <c r="H43" i="2"/>
  <c r="I42" i="2"/>
  <c r="H42" i="2"/>
  <c r="I41" i="2"/>
  <c r="H41" i="2"/>
  <c r="I40" i="2"/>
  <c r="H40" i="2"/>
  <c r="I39" i="2"/>
  <c r="H39" i="2"/>
  <c r="I37" i="2"/>
  <c r="H37" i="2"/>
  <c r="I36" i="2"/>
  <c r="H36" i="2"/>
  <c r="I35" i="2"/>
  <c r="H35" i="2"/>
  <c r="I34" i="2"/>
  <c r="H34" i="2"/>
  <c r="I33" i="2"/>
  <c r="H33" i="2"/>
  <c r="I31" i="2"/>
  <c r="H31" i="2"/>
  <c r="I30" i="2"/>
  <c r="H30" i="2"/>
  <c r="I29" i="2"/>
  <c r="H29" i="2"/>
  <c r="I27" i="2"/>
  <c r="H27" i="2"/>
  <c r="I26" i="2"/>
  <c r="H26" i="2"/>
  <c r="I25" i="2"/>
  <c r="H25" i="2"/>
  <c r="I24" i="2"/>
  <c r="H24" i="2"/>
  <c r="I22" i="2"/>
  <c r="H22" i="2"/>
  <c r="I21" i="2"/>
  <c r="I20" i="2"/>
  <c r="H20" i="2"/>
  <c r="I18" i="2"/>
  <c r="H18" i="2"/>
  <c r="I17" i="2"/>
  <c r="H17" i="2"/>
  <c r="I16" i="2"/>
  <c r="H16" i="2"/>
  <c r="I14" i="2"/>
  <c r="H14" i="2"/>
  <c r="I13" i="2"/>
  <c r="H13" i="2"/>
  <c r="I12" i="2"/>
  <c r="H12" i="2"/>
  <c r="H28" i="2" l="1"/>
  <c r="I38" i="2"/>
  <c r="I132" i="2"/>
  <c r="H158" i="2"/>
  <c r="H23" i="2"/>
  <c r="I52" i="2"/>
  <c r="I51" i="2" s="1"/>
  <c r="I126" i="2"/>
  <c r="H15" i="2"/>
  <c r="H38" i="2"/>
  <c r="H32" i="2" s="1"/>
  <c r="H44" i="2"/>
  <c r="H132" i="2"/>
  <c r="I28" i="2"/>
  <c r="I67" i="2"/>
  <c r="I83" i="2"/>
  <c r="I99" i="2"/>
  <c r="I11" i="2"/>
  <c r="I19" i="2"/>
  <c r="I44" i="2"/>
  <c r="I32" i="2" s="1"/>
  <c r="H52" i="2"/>
  <c r="H51" i="2" s="1"/>
  <c r="H59" i="2"/>
  <c r="H71" i="2"/>
  <c r="H77" i="2"/>
  <c r="H87" i="2"/>
  <c r="H93" i="2"/>
  <c r="H103" i="2"/>
  <c r="H109" i="2"/>
  <c r="H116" i="2" s="1"/>
  <c r="H117" i="2"/>
  <c r="I149" i="2"/>
  <c r="I15" i="2"/>
  <c r="I23" i="2"/>
  <c r="I59" i="2"/>
  <c r="I71" i="2"/>
  <c r="I77" i="2"/>
  <c r="I87" i="2"/>
  <c r="I93" i="2"/>
  <c r="I103" i="2"/>
  <c r="I109" i="2"/>
  <c r="I116" i="2" s="1"/>
  <c r="I117" i="2"/>
  <c r="I158" i="2"/>
  <c r="H11" i="2"/>
  <c r="H19" i="2"/>
  <c r="H67" i="2"/>
  <c r="H83" i="2"/>
  <c r="H76" i="2" s="1"/>
  <c r="H99" i="2"/>
  <c r="H149" i="2"/>
  <c r="H155" i="2" l="1"/>
  <c r="H90" i="2"/>
  <c r="H10" i="2"/>
  <c r="H49" i="2" s="1"/>
  <c r="I90" i="2"/>
  <c r="I76" i="2"/>
  <c r="I50" i="2" s="1"/>
  <c r="I155" i="2"/>
  <c r="H50" i="2"/>
  <c r="I10" i="2"/>
  <c r="I49" i="2" s="1"/>
  <c r="H106" i="2" l="1"/>
  <c r="H159" i="2" s="1"/>
  <c r="I106" i="2"/>
  <c r="I159" i="2" s="1"/>
</calcChain>
</file>

<file path=xl/sharedStrings.xml><?xml version="1.0" encoding="utf-8"?>
<sst xmlns="http://schemas.openxmlformats.org/spreadsheetml/2006/main" count="842" uniqueCount="223">
  <si>
    <t>тыс. рублей</t>
  </si>
  <si>
    <t>Сумма</t>
  </si>
  <si>
    <t>Подпрограмма 1 "Библиотечное дело в муниципальном образовании Балаганский район на 2019 - 2024 годы"</t>
  </si>
  <si>
    <t>4210144299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</si>
  <si>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</si>
  <si>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</si>
  <si>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</si>
  <si>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>0801</t>
  </si>
  <si>
    <t>42101L5193</t>
  </si>
  <si>
    <t>Подпрограмма 2 "Музейное дело в  муниципальном образовании Балаганский район на 2019 - 2024 годы"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</si>
  <si>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</si>
  <si>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</si>
  <si>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</si>
  <si>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</si>
  <si>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Подпрограмма 3 "Культурный досуг населения в муниципальном образовании Балаганский район на 2019 - 2024 годы"</t>
  </si>
  <si>
    <t>4230144099</t>
  </si>
  <si>
    <t>42301S2120</t>
  </si>
  <si>
    <t>4240142399</t>
  </si>
  <si>
    <t>0703</t>
  </si>
  <si>
    <t>Закупка товаров, работ и услуг для обеспечения государственных (муниципальных) нужд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</si>
  <si>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</si>
  <si>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4250100204</t>
  </si>
  <si>
    <t>0804</t>
  </si>
  <si>
    <t>4300000000</t>
  </si>
  <si>
    <t>4310100000</t>
  </si>
  <si>
    <t>0701</t>
  </si>
  <si>
    <t>4310173010</t>
  </si>
  <si>
    <t>Подпрограмма 2 "Развитие общего образования Балаганского района на 2019-2024 годы"</t>
  </si>
  <si>
    <t>4320100000</t>
  </si>
  <si>
    <t>0702</t>
  </si>
  <si>
    <t>43201S2976</t>
  </si>
  <si>
    <t>43201S2370</t>
  </si>
  <si>
    <t>43201S2988</t>
  </si>
  <si>
    <t>4320173020</t>
  </si>
  <si>
    <t>432Р173050</t>
  </si>
  <si>
    <t>1004</t>
  </si>
  <si>
    <t>Подпрограмма 3 "Развитие дополнительного образования Балаганского района на 2019-2024 годы"</t>
  </si>
  <si>
    <t>4330100000</t>
  </si>
  <si>
    <t>4330142399</t>
  </si>
  <si>
    <t>4330143609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</si>
  <si>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</si>
  <si>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</si>
  <si>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</si>
  <si>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0707</t>
  </si>
  <si>
    <t>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</si>
  <si>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600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</si>
  <si>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</si>
  <si>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</si>
  <si>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</si>
  <si>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</si>
  <si>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4350100000</t>
  </si>
  <si>
    <t>Основное мероприятие: "Обеспечение деятельности МКУ Управление образования Балаганского района"</t>
  </si>
  <si>
    <t>4350100204</t>
  </si>
  <si>
    <t>0709</t>
  </si>
  <si>
    <t>4350143609</t>
  </si>
  <si>
    <t>Закупка товаров, работ и услуг для государственных (муниципальных) нужд</t>
  </si>
  <si>
    <t xml:space="preserve">Основное мероприятие: "Обеспечение деятельности МКУ Методический центр управления образования" </t>
  </si>
  <si>
    <t>4350145299</t>
  </si>
  <si>
    <t>Подпрограмма 6 "Безопасность  образовательных  учреждений в муниципальном образовании Балаганский  район на 2019-2024 годы"</t>
  </si>
  <si>
    <t>4360179519</t>
  </si>
  <si>
    <t>Подпрограмма 1 "Профилактика  ВИЧ-инфекции в муниципальном образовании Балаганский район на 2019-2024 годы"</t>
  </si>
  <si>
    <t>4360379501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</si>
  <si>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</si>
  <si>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4360379502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</si>
  <si>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</si>
  <si>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4360379503</t>
  </si>
  <si>
    <t>Подпрограмма 4 "Профилактика туберкулеза в муниципальном образовании Балаганский район на 2019-2024 годы"</t>
  </si>
  <si>
    <t>4360379504</t>
  </si>
  <si>
    <t>4360579511</t>
  </si>
  <si>
    <t>0113</t>
  </si>
  <si>
    <t>0501</t>
  </si>
  <si>
    <t>436Е250971</t>
  </si>
  <si>
    <t>43605S2760</t>
  </si>
  <si>
    <t>1101</t>
  </si>
  <si>
    <t>4360679512</t>
  </si>
  <si>
    <t>0412</t>
  </si>
  <si>
    <t>4360779513</t>
  </si>
  <si>
    <t>43607S2590</t>
  </si>
  <si>
    <t>4360800000</t>
  </si>
  <si>
    <t>4360820290</t>
  </si>
  <si>
    <t>0309</t>
  </si>
  <si>
    <t>4360879514</t>
  </si>
  <si>
    <t>4360979515</t>
  </si>
  <si>
    <t>4361079516</t>
  </si>
  <si>
    <t>0314</t>
  </si>
  <si>
    <t>4361179520</t>
  </si>
  <si>
    <t>4361279521</t>
  </si>
  <si>
    <t>4361379523</t>
  </si>
  <si>
    <t>0605</t>
  </si>
  <si>
    <t>4361479500</t>
  </si>
  <si>
    <t>4361479501</t>
  </si>
  <si>
    <t>4361479502</t>
  </si>
  <si>
    <t>4361479503</t>
  </si>
  <si>
    <t>4361579524</t>
  </si>
  <si>
    <t>4361679525</t>
  </si>
  <si>
    <t>4361779500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</si>
  <si>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</si>
  <si>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4361779501</t>
  </si>
  <si>
    <t>4361879526</t>
  </si>
  <si>
    <t>4361900000</t>
  </si>
  <si>
    <t>0102</t>
  </si>
  <si>
    <t>4361900204</t>
  </si>
  <si>
    <t>0104</t>
  </si>
  <si>
    <t>0106</t>
  </si>
  <si>
    <t>4361900224</t>
  </si>
  <si>
    <t>4361920290</t>
  </si>
  <si>
    <t>1202</t>
  </si>
  <si>
    <t>4361972792</t>
  </si>
  <si>
    <t>4361979501</t>
  </si>
  <si>
    <t>1401</t>
  </si>
  <si>
    <t>4362079527</t>
  </si>
  <si>
    <t>4362000113</t>
  </si>
  <si>
    <t>800</t>
  </si>
  <si>
    <t>Бюджетополучатели</t>
  </si>
  <si>
    <t>Бюджетная классификация</t>
  </si>
  <si>
    <t>№</t>
  </si>
  <si>
    <t>Наименование программы</t>
  </si>
  <si>
    <t>главный распорядитель</t>
  </si>
  <si>
    <t>РзПр</t>
  </si>
  <si>
    <t>ЦСР</t>
  </si>
  <si>
    <t>ВР</t>
  </si>
  <si>
    <t>МП "Развитие культуры и искусства в Балаганском районе на 2019 - 2024 годы" в т.ч.:</t>
  </si>
  <si>
    <t xml:space="preserve">МКУ Управление культуры </t>
  </si>
  <si>
    <t>957</t>
  </si>
  <si>
    <t>МБУК "МОБ Балаганского района"*</t>
  </si>
  <si>
    <t>4210100000</t>
  </si>
  <si>
    <t>МБУК "МОБ Балаганского района"</t>
  </si>
  <si>
    <t>Подпрограмма 1 "Библиотечное дело в муниципальном образовании Балаганский район на 2019 -2024 годы"</t>
  </si>
  <si>
    <t>МКУК БИЭМ*</t>
  </si>
  <si>
    <t>4220200000</t>
  </si>
  <si>
    <t>МКУК БИЭМ</t>
  </si>
  <si>
    <t>4220244199</t>
  </si>
  <si>
    <t>МБУК "Межпоселенческий ДК"*</t>
  </si>
  <si>
    <t>4230100000</t>
  </si>
  <si>
    <t>МБУК "Межпоселенческий ДК"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</si>
  <si>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</si>
  <si>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МКУ ДО БДМШ*</t>
  </si>
  <si>
    <t>4240100000</t>
  </si>
  <si>
    <t>МКУ ДО БДМШ</t>
  </si>
  <si>
    <t>МКУ Управление культуры</t>
  </si>
  <si>
    <t>Муниципальные программы МКУ Управление культуры</t>
  </si>
  <si>
    <t>МП "Устойчивое развитие сельских территорий в муниципальном образовании Балаганский район на 2019-2024 годы"</t>
  </si>
  <si>
    <t>Муниципальная программа "Противодействие коррупции в муниципальном образовании Балаганский район на 2019-2021 годы"</t>
  </si>
  <si>
    <t>МП "Улучшение условий и охраны труда в муниципальном образовании Балаганский район  на 2019-2024 годы"</t>
  </si>
  <si>
    <t>МП "Улучшение условий и охраны труда в муниципальном образовании Балаганский район на 2019-2024 годы"</t>
  </si>
  <si>
    <t>МП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</si>
  <si>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2 "Энергосбережение и повышение энергетической эффективности в  учреждениях культуры муниципального образования Балаганский район на 2019-2024 годы"</t>
  </si>
  <si>
    <t>МП "Улучшение качества жизни граждан пожилого возраста в муниципальном образовании Балаганский район на 2019-2024 годы"</t>
  </si>
  <si>
    <t>МП "Доступная среда для инвалидов и маломобильных групп населения  Балаганского района на 2019-2024 годы"</t>
  </si>
  <si>
    <t>МП "Управление муниципальными финансами муниципального образования Балаганский район на 2019-2024 годы"</t>
  </si>
  <si>
    <t xml:space="preserve">Подпрограмма 1"Повышение эффективности бюджетных расходов и их оптимизация в муниципальном образовании Балаганский район на 2019-2024 годы" </t>
  </si>
  <si>
    <t>МБУК "Межпоселенческий ДК", МБУК "МОБ Балаганского района"</t>
  </si>
  <si>
    <t>Итого по культуре</t>
  </si>
  <si>
    <t>МП "Развитие образования  Балаганского района на 2019-2024 годы" в т.ч.:</t>
  </si>
  <si>
    <t>973</t>
  </si>
  <si>
    <t>0700</t>
  </si>
  <si>
    <t>Подпрограмма 1 "Развитие дошкольного образования Балаганского района на 2019-2024 годы"</t>
  </si>
  <si>
    <t>МК Дошкольные образовательные учреждения</t>
  </si>
  <si>
    <t>4310142900</t>
  </si>
  <si>
    <t>МК Дошкольные общеобразовательные учреждения</t>
  </si>
  <si>
    <t>Муниципальные бюджетные общеобразовательные учреждения</t>
  </si>
  <si>
    <t>МБОУ ДО Балаганский Центр Детского Творчества</t>
  </si>
  <si>
    <t>Подпрограмма 4 "Отдых и оздоровление детей в муниципальном образовании Балаганский район на 2019-2024 годы"</t>
  </si>
  <si>
    <t>Учреждения образования</t>
  </si>
  <si>
    <t>Подпрограмма 5 "Совершенствование государственного управления в сфере образования на 2019-2024 годы"</t>
  </si>
  <si>
    <t>МКУ Управление образования Балаганского района</t>
  </si>
  <si>
    <t>Мероприятие: "Проведение спортивных соревнований, творческих конкурсов, интеллектуальных олимпиад в сфере образования"</t>
  </si>
  <si>
    <t xml:space="preserve">МКУ Методический центр управления образования </t>
  </si>
  <si>
    <t>Муниципальные программы МКУ Управление образования</t>
  </si>
  <si>
    <t>МП "Повышение безопасности дорожного движения  на территории Балаганского района на 2019-2024 годы"</t>
  </si>
  <si>
    <t>МП "Энергосбережение и повышение энергетической  эффективности на территории  муниципального образования Балаганский район на  2019-2024 годы"</t>
  </si>
  <si>
    <t>431479501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</si>
  <si>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2019-2024 годы"</t>
  </si>
  <si>
    <t xml:space="preserve">Реализация мероприятий перечня проектов народных инициатив </t>
  </si>
  <si>
    <t>4361972972</t>
  </si>
  <si>
    <t>МП "Управление муниципальными финансами муниципального образования Балаганский район на 2019 -2024 годы"</t>
  </si>
  <si>
    <t xml:space="preserve">МКУ Управление образования Балаганского района, МКУ Методический центр управления образования </t>
  </si>
  <si>
    <t>Итого по образованию</t>
  </si>
  <si>
    <t>Финансовое управление Балаганского района</t>
  </si>
  <si>
    <t>992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</si>
  <si>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</si>
  <si>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МКУ Централизованная бухгалтерия</t>
  </si>
  <si>
    <t>Подпрограмма 2 "Создание условий для финансовой устойчивости бюджетов поселений Балаганского района на 2019-2024 годы"</t>
  </si>
  <si>
    <t>500</t>
  </si>
  <si>
    <t>Итого по Финансовому управлению Балаганского района</t>
  </si>
  <si>
    <t>МП "Молодёжь Балаганского района на 2019-2024 годы"</t>
  </si>
  <si>
    <t>Администрация района</t>
  </si>
  <si>
    <t>994</t>
  </si>
  <si>
    <t>4360079500</t>
  </si>
  <si>
    <t>400</t>
  </si>
  <si>
    <t>МКУ Управление архитектуры и градостроительства</t>
  </si>
  <si>
    <t>МП "Поддержка и развитие малого и среднего предпринимательства  в муниципальном образовании Балаганский 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</si>
  <si>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</si>
  <si>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МКУ ЕДДС</t>
  </si>
  <si>
    <t xml:space="preserve">МП "Аппаратно-программный комплекс "Безопасный город "на 2019-2021 годы" </t>
  </si>
  <si>
    <t>МП "Противодействие коррупции в муниципальном образовании Балаганский район на 2019-2021 годы"</t>
  </si>
  <si>
    <t xml:space="preserve">МП "Профилактика  правонарушений  на  территории муниципального образования  Балаганский  район на 2019-2024 годы" </t>
  </si>
  <si>
    <t xml:space="preserve">МП "Профилактика  правонарушений среди несовершеннолетних муниципального образования  Балаганский  район на 2019-2024 годы" </t>
  </si>
  <si>
    <t>МП "Защита  окружающей  среды  в муниципальном образовании Балаганский  район на 2019-2024 годы"</t>
  </si>
  <si>
    <t>МП «Энергосбережение и повышение энергетической эффективности на территории муниципального образования Балаганский район на 2019-2024 годы»</t>
  </si>
  <si>
    <t>МП "Улучшение качества жизни граждан пожилого возраста  в муниципальном образовании Балаганский район на 2019-2024 годы"</t>
  </si>
  <si>
    <t xml:space="preserve">МП "Развитие физической культуры и  спорта в  Балаганском районе на 2019-2024 годы"  </t>
  </si>
  <si>
    <t>МП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</si>
  <si>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>УМИ</t>
  </si>
  <si>
    <t>МП "Управление муниципальным имуществом муниципального образования Балаганский район на 2019 -2024 годы"</t>
  </si>
  <si>
    <t>4362000000</t>
  </si>
  <si>
    <t>Итого по администрации района</t>
  </si>
  <si>
    <t>МП"Управление муниципальными финансами муниципального образования Балаганский район на 2019-2024 годы"</t>
  </si>
  <si>
    <t>КСП</t>
  </si>
  <si>
    <t>996</t>
  </si>
  <si>
    <t>Итого по Контрольно-счетной палате муниципального образования Балаганский район</t>
  </si>
  <si>
    <t>Всего:</t>
  </si>
  <si>
    <t>МП - муниципальная программа;</t>
  </si>
  <si>
    <t>МК - муниципальные казенные;</t>
  </si>
  <si>
    <t>МБУК "Межпоселенческий ДК"- муниципальное бюджетное учреждение культуры "Межпоселенческий Дом культуры";</t>
  </si>
  <si>
    <t>МКУК БИЭМ - муниципальное казённое учреждение культуры Балаганский историко-этнографический музей им А.С. Башинова;</t>
  </si>
  <si>
    <t>МКУ ДО БДМШ - муниципальное казённое учреждение дополнительного образования Балаганская детская музыкальная школа.</t>
  </si>
  <si>
    <t>МКУ ЕДДС - муниципальное казенное учереждение "Единая дежурно-диспетчерская служба муниципального образования Балаганский район"</t>
  </si>
  <si>
    <t>КСП - Контрольно-счетная палата муниципального образования Балаганский район</t>
  </si>
  <si>
    <t>УМИ - Управление муниципальным имуществом и земельными отношениями муниципального образования Балаганский район</t>
  </si>
  <si>
    <t>Приложение 15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 от    20.12.2019 года  № 10/1 -рд</t>
  </si>
  <si>
    <t>РАСПРЕДЕЛЕНИЕ БЮДЖЕТНЫХ АССИГНОВАНИЙ НА РЕАЛИЗАЦИЮ МУНИЦИПАЛЬНЫХ ПРОГРАММ НА 2021-2022 ГОДЫ</t>
  </si>
  <si>
    <t>Приложение 12 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2020 год и на плановый период 2021 и 2022 годов"                        от   27 .01.2020 года  №1/1-РД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</si>
</sst>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 Cyr"/>
      <charset val="204"/>
    </font>
    <font>
      <sz val="11"/>
      <name val="Courier New"/>
      <family val="3"/>
      <charset val="204"/>
    </font>
    <font>
      <sz val="11"/>
      <color indexed="0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8"/>
      <name val="Arial Cyr"/>
      <charset val="204"/>
    </font>
    <font>
      <sz val="12"/>
      <name val="Courier New"/>
      <family val="3"/>
      <charset val="204"/>
    </font>
    <font>
      <sz val="11"/>
      <color theme="1"/>
      <name val="Courier New"/>
      <family val="3"/>
      <charset val="204"/>
    </font>
    <font>
      <sz val="11"/>
      <color rgb="FFFF0000"/>
      <name val="Courier New"/>
      <family val="3"/>
      <charset val="204"/>
    </font>
    <font>
      <b/>
      <sz val="11"/>
      <color indexed="10"/>
      <name val="Courier New"/>
      <family val="3"/>
      <charset val="204"/>
    </font>
    <font>
      <sz val="12"/>
      <color theme="1"/>
      <name val="Courier New"/>
      <family val="3"/>
      <charset val="204"/>
    </font>
    <font>
      <sz val="11"/>
      <color indexed="10"/>
      <name val="Courier New"/>
      <family val="3"/>
      <charset val="204"/>
    </font>
    <font>
      <b/>
      <sz val="11"/>
      <name val="Courier New"/>
      <family val="3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3" fillId="0" borderId="0"/>
  </cellStyleXfs>
  <cellXfs count="113">
    <xf numFmtId="0" fontId="0" fillId="0" borderId="0" xfId="0"/>
    <xf numFmtId="0" fontId="2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top" wrapText="1"/>
    </xf>
    <xf numFmtId="49" fontId="7" fillId="0" borderId="9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vertical="top" wrapText="1"/>
    </xf>
    <xf numFmtId="49" fontId="7" fillId="2" borderId="12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6" fillId="2" borderId="13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right"/>
    </xf>
    <xf numFmtId="0" fontId="11" fillId="2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right" wrapText="1"/>
    </xf>
    <xf numFmtId="0" fontId="11" fillId="2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right" wrapText="1"/>
    </xf>
    <xf numFmtId="0" fontId="12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1" fillId="2" borderId="2" xfId="0" applyNumberFormat="1" applyFont="1" applyFill="1" applyBorder="1" applyAlignment="1">
      <alignment horizontal="left" wrapText="1"/>
    </xf>
    <xf numFmtId="49" fontId="1" fillId="0" borderId="2" xfId="0" applyNumberFormat="1" applyFont="1" applyBorder="1" applyAlignment="1">
      <alignment horizontal="left" wrapText="1"/>
    </xf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right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 wrapText="1"/>
    </xf>
    <xf numFmtId="164" fontId="7" fillId="2" borderId="3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/>
    </xf>
    <xf numFmtId="0" fontId="13" fillId="2" borderId="0" xfId="0" applyFont="1" applyFill="1"/>
    <xf numFmtId="164" fontId="1" fillId="0" borderId="3" xfId="0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left" wrapText="1"/>
    </xf>
    <xf numFmtId="49" fontId="10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5" fillId="0" borderId="0" xfId="0" applyFont="1" applyFill="1"/>
    <xf numFmtId="0" fontId="5" fillId="2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2" borderId="0" xfId="0" applyFont="1" applyFill="1" applyAlignment="1">
      <alignment horizontal="right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0" fillId="2" borderId="4" xfId="0" applyFont="1" applyFill="1" applyBorder="1"/>
    <xf numFmtId="0" fontId="0" fillId="2" borderId="3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/>
  </cellXfs>
  <cellStyles count="4">
    <cellStyle name="Normal" xfId="2"/>
    <cellStyle name="Обычный" xfId="0" builtinId="0"/>
    <cellStyle name="Обычный 2" xfId="1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81;%20&#1076;&#1086;&#1089;&#1090;&#1091;&#1087;\&#1064;&#1072;&#1073;&#1083;&#1086;&#1085;%202021-22%20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  <sheetName val="Лист1"/>
    </sheetNames>
    <sheetDataSet>
      <sheetData sheetId="0">
        <row r="12">
          <cell r="G12">
            <v>4690.6000000000004</v>
          </cell>
        </row>
        <row r="16">
          <cell r="G16">
            <v>4433.5</v>
          </cell>
          <cell r="H16">
            <v>4633.6000000000004</v>
          </cell>
        </row>
        <row r="20">
          <cell r="G20">
            <v>66</v>
          </cell>
          <cell r="H20">
            <v>65.900000000000006</v>
          </cell>
        </row>
        <row r="24">
          <cell r="G24">
            <v>10</v>
          </cell>
          <cell r="H24">
            <v>10</v>
          </cell>
        </row>
        <row r="30">
          <cell r="G30">
            <v>181.1</v>
          </cell>
          <cell r="H30">
            <v>166.1</v>
          </cell>
        </row>
        <row r="37">
          <cell r="G37">
            <v>7.5</v>
          </cell>
          <cell r="H37">
            <v>7.5</v>
          </cell>
        </row>
        <row r="42">
          <cell r="G42">
            <v>28</v>
          </cell>
          <cell r="H42">
            <v>28</v>
          </cell>
        </row>
        <row r="47">
          <cell r="G47">
            <v>1.5</v>
          </cell>
          <cell r="H47">
            <v>1.5</v>
          </cell>
        </row>
        <row r="51">
          <cell r="G51">
            <v>2</v>
          </cell>
          <cell r="H51">
            <v>2</v>
          </cell>
        </row>
        <row r="55">
          <cell r="G55">
            <v>3</v>
          </cell>
          <cell r="H55">
            <v>0</v>
          </cell>
        </row>
        <row r="60">
          <cell r="G60">
            <v>40</v>
          </cell>
          <cell r="H60">
            <v>40</v>
          </cell>
        </row>
        <row r="65">
          <cell r="G65">
            <v>139.5</v>
          </cell>
          <cell r="H65">
            <v>139.5</v>
          </cell>
        </row>
        <row r="73">
          <cell r="G73">
            <v>9651.5</v>
          </cell>
          <cell r="H73">
            <v>7214.4</v>
          </cell>
        </row>
        <row r="77">
          <cell r="G77">
            <v>51.7</v>
          </cell>
          <cell r="H77">
            <v>51.7</v>
          </cell>
        </row>
        <row r="81">
          <cell r="G81">
            <v>2.7</v>
          </cell>
          <cell r="H81">
            <v>2.7</v>
          </cell>
        </row>
        <row r="87">
          <cell r="G87">
            <v>2331.5</v>
          </cell>
          <cell r="H87">
            <v>1813.7</v>
          </cell>
        </row>
        <row r="92">
          <cell r="G92">
            <v>1076.5999999999999</v>
          </cell>
          <cell r="H92">
            <v>1017.0999999999999</v>
          </cell>
        </row>
        <row r="97">
          <cell r="G97">
            <v>613.80000000000007</v>
          </cell>
          <cell r="H97">
            <v>613.80000000000007</v>
          </cell>
        </row>
        <row r="101">
          <cell r="G101">
            <v>8.3000000000000007</v>
          </cell>
          <cell r="H101">
            <v>8.3000000000000007</v>
          </cell>
        </row>
        <row r="106">
          <cell r="G106">
            <v>237.7</v>
          </cell>
          <cell r="H106">
            <v>349.6</v>
          </cell>
        </row>
        <row r="112">
          <cell r="H112">
            <v>8585</v>
          </cell>
        </row>
        <row r="116">
          <cell r="G116">
            <v>109.7</v>
          </cell>
          <cell r="H116">
            <v>0</v>
          </cell>
        </row>
        <row r="122">
          <cell r="G122">
            <v>2328.3000000000002</v>
          </cell>
          <cell r="H122">
            <v>831.5</v>
          </cell>
        </row>
        <row r="128">
          <cell r="G128">
            <v>1511.6</v>
          </cell>
          <cell r="H128">
            <v>1597.1</v>
          </cell>
        </row>
        <row r="133">
          <cell r="G133">
            <v>117.2</v>
          </cell>
          <cell r="H133">
            <v>120.2</v>
          </cell>
        </row>
        <row r="139">
          <cell r="G139">
            <v>53.4</v>
          </cell>
          <cell r="H139">
            <v>53.4</v>
          </cell>
        </row>
        <row r="143">
          <cell r="G143">
            <v>5</v>
          </cell>
          <cell r="H143">
            <v>5</v>
          </cell>
        </row>
        <row r="146">
          <cell r="G146">
            <v>30</v>
          </cell>
          <cell r="H146">
            <v>30</v>
          </cell>
        </row>
        <row r="151">
          <cell r="G151">
            <v>37</v>
          </cell>
          <cell r="H151">
            <v>37</v>
          </cell>
        </row>
        <row r="154">
          <cell r="G154">
            <v>188</v>
          </cell>
          <cell r="H154">
            <v>188</v>
          </cell>
        </row>
        <row r="158">
          <cell r="G158">
            <v>32</v>
          </cell>
          <cell r="H158">
            <v>32</v>
          </cell>
        </row>
        <row r="162">
          <cell r="G162">
            <v>18</v>
          </cell>
          <cell r="H162">
            <v>18</v>
          </cell>
        </row>
        <row r="168">
          <cell r="G168">
            <v>206.2</v>
          </cell>
          <cell r="H168">
            <v>189.1</v>
          </cell>
        </row>
        <row r="178">
          <cell r="G178">
            <v>11.9</v>
          </cell>
          <cell r="H178">
            <v>11.9</v>
          </cell>
        </row>
        <row r="181">
          <cell r="G181">
            <v>8965.1</v>
          </cell>
          <cell r="H181">
            <v>8965.1</v>
          </cell>
        </row>
        <row r="185">
          <cell r="G185">
            <v>202.6</v>
          </cell>
          <cell r="H185">
            <v>202.6</v>
          </cell>
        </row>
        <row r="191">
          <cell r="G191">
            <v>52968.1</v>
          </cell>
          <cell r="H191">
            <v>52968.1</v>
          </cell>
        </row>
        <row r="195">
          <cell r="G195">
            <v>425</v>
          </cell>
          <cell r="H195">
            <v>425</v>
          </cell>
        </row>
        <row r="202">
          <cell r="G202">
            <v>9675.5</v>
          </cell>
          <cell r="H202">
            <v>9612.5</v>
          </cell>
        </row>
        <row r="206">
          <cell r="G206">
            <v>154106.79999999999</v>
          </cell>
          <cell r="H206">
            <v>154106.79999999999</v>
          </cell>
        </row>
        <row r="210">
          <cell r="G210">
            <v>1439</v>
          </cell>
          <cell r="H210">
            <v>1439</v>
          </cell>
        </row>
        <row r="214">
          <cell r="G214">
            <v>75.7</v>
          </cell>
          <cell r="H214">
            <v>75.7</v>
          </cell>
        </row>
        <row r="218">
          <cell r="G218">
            <v>2352.1</v>
          </cell>
          <cell r="H218">
            <v>2352.1</v>
          </cell>
        </row>
        <row r="222">
          <cell r="G222">
            <v>123.8</v>
          </cell>
          <cell r="H222">
            <v>123.8</v>
          </cell>
        </row>
        <row r="226">
          <cell r="G226">
            <v>0</v>
          </cell>
          <cell r="H226">
            <v>3342.1</v>
          </cell>
        </row>
        <row r="230">
          <cell r="G230">
            <v>0</v>
          </cell>
          <cell r="H230">
            <v>175.9</v>
          </cell>
        </row>
        <row r="235">
          <cell r="G235">
            <v>422.2</v>
          </cell>
          <cell r="H235">
            <v>318.8</v>
          </cell>
        </row>
        <row r="238">
          <cell r="H238">
            <v>16.8</v>
          </cell>
        </row>
        <row r="239">
          <cell r="G239">
            <v>22.2</v>
          </cell>
        </row>
        <row r="244">
          <cell r="G244">
            <v>2137.5</v>
          </cell>
          <cell r="H244">
            <v>0</v>
          </cell>
        </row>
        <row r="248">
          <cell r="G248">
            <v>112.5</v>
          </cell>
          <cell r="H248">
            <v>0</v>
          </cell>
        </row>
        <row r="254">
          <cell r="G254">
            <v>8101.2</v>
          </cell>
          <cell r="H254">
            <v>8102.2</v>
          </cell>
        </row>
        <row r="258">
          <cell r="G258">
            <v>145</v>
          </cell>
          <cell r="H258">
            <v>145</v>
          </cell>
        </row>
        <row r="264">
          <cell r="G264">
            <v>945.1</v>
          </cell>
          <cell r="H264">
            <v>840.8</v>
          </cell>
        </row>
        <row r="271">
          <cell r="G271">
            <v>40</v>
          </cell>
          <cell r="H271">
            <v>40</v>
          </cell>
        </row>
        <row r="276">
          <cell r="G276">
            <v>40</v>
          </cell>
          <cell r="H276">
            <v>40</v>
          </cell>
        </row>
        <row r="280">
          <cell r="G280">
            <v>8.5</v>
          </cell>
          <cell r="H280">
            <v>8.5</v>
          </cell>
        </row>
        <row r="285">
          <cell r="G285">
            <v>1.5</v>
          </cell>
          <cell r="H285">
            <v>1.5</v>
          </cell>
        </row>
        <row r="289">
          <cell r="G289">
            <v>1.5</v>
          </cell>
          <cell r="H289">
            <v>1.5</v>
          </cell>
        </row>
        <row r="293">
          <cell r="G293">
            <v>3</v>
          </cell>
          <cell r="H293">
            <v>0</v>
          </cell>
        </row>
        <row r="300">
          <cell r="G300">
            <v>657</v>
          </cell>
          <cell r="H300">
            <v>657</v>
          </cell>
        </row>
        <row r="304">
          <cell r="G304">
            <v>34.700000000000003</v>
          </cell>
          <cell r="H304">
            <v>34.700000000000003</v>
          </cell>
        </row>
        <row r="308">
          <cell r="G308">
            <v>249.9</v>
          </cell>
          <cell r="H308">
            <v>249.9</v>
          </cell>
        </row>
        <row r="311">
          <cell r="G311">
            <v>300</v>
          </cell>
          <cell r="H311">
            <v>300</v>
          </cell>
        </row>
        <row r="317">
          <cell r="G317">
            <v>1991.9</v>
          </cell>
          <cell r="H317">
            <v>2219.8000000000002</v>
          </cell>
        </row>
        <row r="322">
          <cell r="G322">
            <v>493.4</v>
          </cell>
          <cell r="H322">
            <v>493.4</v>
          </cell>
        </row>
        <row r="326">
          <cell r="G326">
            <v>8.1</v>
          </cell>
          <cell r="H326">
            <v>8.1</v>
          </cell>
        </row>
        <row r="330">
          <cell r="G330">
            <v>298.8</v>
          </cell>
          <cell r="H330">
            <v>298.8</v>
          </cell>
        </row>
        <row r="334">
          <cell r="G334">
            <v>2668</v>
          </cell>
          <cell r="H334">
            <v>2898.3999999999996</v>
          </cell>
        </row>
        <row r="339">
          <cell r="G339">
            <v>40</v>
          </cell>
          <cell r="H339">
            <v>40</v>
          </cell>
        </row>
        <row r="343">
          <cell r="G343">
            <v>768.2</v>
          </cell>
          <cell r="H343">
            <v>768.2</v>
          </cell>
        </row>
        <row r="346">
          <cell r="G346">
            <v>1095.5999999999999</v>
          </cell>
          <cell r="H346">
            <v>1095.5999999999999</v>
          </cell>
        </row>
        <row r="351">
          <cell r="G351">
            <v>600</v>
          </cell>
          <cell r="H351">
            <v>600</v>
          </cell>
        </row>
        <row r="355">
          <cell r="G355">
            <v>100</v>
          </cell>
          <cell r="H355">
            <v>100</v>
          </cell>
        </row>
        <row r="359">
          <cell r="G359">
            <v>43</v>
          </cell>
          <cell r="H359">
            <v>43</v>
          </cell>
        </row>
        <row r="362">
          <cell r="G362">
            <v>50</v>
          </cell>
          <cell r="H362">
            <v>50</v>
          </cell>
        </row>
        <row r="367">
          <cell r="G367">
            <v>198.1</v>
          </cell>
          <cell r="H367">
            <v>198.1</v>
          </cell>
        </row>
        <row r="370">
          <cell r="G370">
            <v>261.7</v>
          </cell>
          <cell r="H370">
            <v>261.7</v>
          </cell>
        </row>
        <row r="374">
          <cell r="G374">
            <v>30</v>
          </cell>
          <cell r="H374">
            <v>30</v>
          </cell>
        </row>
        <row r="380">
          <cell r="G380">
            <v>2096.3999999999996</v>
          </cell>
          <cell r="H380">
            <v>2096.3999999999996</v>
          </cell>
        </row>
        <row r="392">
          <cell r="G392">
            <v>10168.200000000001</v>
          </cell>
          <cell r="H392">
            <v>10168.200000000001</v>
          </cell>
        </row>
        <row r="414">
          <cell r="G414">
            <v>6927.6</v>
          </cell>
          <cell r="H414">
            <v>7461.4</v>
          </cell>
        </row>
        <row r="419">
          <cell r="G419">
            <v>2023.5</v>
          </cell>
          <cell r="H419">
            <v>1927.6999999999998</v>
          </cell>
        </row>
        <row r="439">
          <cell r="G439">
            <v>22.6</v>
          </cell>
          <cell r="H439">
            <v>22.6</v>
          </cell>
        </row>
        <row r="445">
          <cell r="G445">
            <v>6232</v>
          </cell>
          <cell r="H445">
            <v>7176.7</v>
          </cell>
        </row>
        <row r="450">
          <cell r="G450">
            <v>4153.8999999999996</v>
          </cell>
          <cell r="H450">
            <v>3624.7</v>
          </cell>
        </row>
        <row r="455">
          <cell r="G455">
            <v>1420.4</v>
          </cell>
          <cell r="H455">
            <v>1420.4</v>
          </cell>
        </row>
        <row r="461">
          <cell r="G461">
            <v>3</v>
          </cell>
          <cell r="H461">
            <v>0</v>
          </cell>
        </row>
        <row r="476">
          <cell r="G476">
            <v>41383.699999999997</v>
          </cell>
          <cell r="H476">
            <v>41913.1</v>
          </cell>
        </row>
        <row r="495">
          <cell r="G495">
            <v>2051</v>
          </cell>
          <cell r="H495">
            <v>2051</v>
          </cell>
        </row>
        <row r="503">
          <cell r="G503">
            <v>17463.099999999999</v>
          </cell>
          <cell r="H503">
            <v>18840.3</v>
          </cell>
        </row>
        <row r="508">
          <cell r="G508">
            <v>5623.7000000000007</v>
          </cell>
          <cell r="H508">
            <v>5159.3999999999996</v>
          </cell>
        </row>
        <row r="593">
          <cell r="G593">
            <v>2290.1000000000004</v>
          </cell>
          <cell r="H593">
            <v>2290.1000000000004</v>
          </cell>
        </row>
        <row r="598">
          <cell r="G598">
            <v>1238.7</v>
          </cell>
          <cell r="H598">
            <v>1238.7</v>
          </cell>
        </row>
        <row r="604">
          <cell r="G604">
            <v>1600</v>
          </cell>
          <cell r="H604">
            <v>1600</v>
          </cell>
        </row>
        <row r="608">
          <cell r="G608">
            <v>331</v>
          </cell>
          <cell r="H608">
            <v>331</v>
          </cell>
        </row>
        <row r="614">
          <cell r="G614">
            <v>226.8</v>
          </cell>
          <cell r="H614">
            <v>226.8</v>
          </cell>
        </row>
        <row r="618">
          <cell r="G618">
            <v>8.4</v>
          </cell>
          <cell r="H618">
            <v>8.4</v>
          </cell>
        </row>
        <row r="622">
          <cell r="G622">
            <v>14.4</v>
          </cell>
          <cell r="H622">
            <v>14.4</v>
          </cell>
        </row>
        <row r="628">
          <cell r="G628">
            <v>334.6</v>
          </cell>
          <cell r="H628">
            <v>334.6</v>
          </cell>
        </row>
        <row r="638">
          <cell r="G638">
            <v>3041.2000000000003</v>
          </cell>
          <cell r="H638">
            <v>3041.2000000000003</v>
          </cell>
        </row>
        <row r="642">
          <cell r="G642">
            <v>344.09999999999997</v>
          </cell>
          <cell r="H642">
            <v>344.09999999999997</v>
          </cell>
        </row>
        <row r="646">
          <cell r="G646">
            <v>1</v>
          </cell>
          <cell r="H646">
            <v>1</v>
          </cell>
        </row>
        <row r="649">
          <cell r="G649">
            <v>16.100000000000001</v>
          </cell>
          <cell r="H649">
            <v>16.100000000000001</v>
          </cell>
        </row>
        <row r="652">
          <cell r="G652">
            <v>826.8</v>
          </cell>
          <cell r="H652">
            <v>826.8</v>
          </cell>
        </row>
        <row r="661">
          <cell r="G661">
            <v>3803.6</v>
          </cell>
          <cell r="H661">
            <v>4091.1000000000004</v>
          </cell>
        </row>
        <row r="666">
          <cell r="G666">
            <v>117.80000000000001</v>
          </cell>
          <cell r="H666">
            <v>117.80000000000001</v>
          </cell>
        </row>
        <row r="673">
          <cell r="G673">
            <v>1105.1999999999998</v>
          </cell>
          <cell r="H673">
            <v>1013.9000000000001</v>
          </cell>
        </row>
        <row r="678">
          <cell r="G678">
            <v>271.2</v>
          </cell>
          <cell r="H678">
            <v>271.2</v>
          </cell>
        </row>
        <row r="684">
          <cell r="G684">
            <v>9</v>
          </cell>
          <cell r="H684">
            <v>9</v>
          </cell>
        </row>
        <row r="688">
          <cell r="G688">
            <v>8.4</v>
          </cell>
          <cell r="H688">
            <v>8.4</v>
          </cell>
        </row>
        <row r="700">
          <cell r="G700">
            <v>3.9</v>
          </cell>
          <cell r="H700">
            <v>3.9</v>
          </cell>
        </row>
        <row r="706">
          <cell r="G706">
            <v>1200</v>
          </cell>
          <cell r="H706">
            <v>1200</v>
          </cell>
        </row>
        <row r="710">
          <cell r="G710">
            <v>1425.2</v>
          </cell>
          <cell r="H710">
            <v>1425.2</v>
          </cell>
        </row>
        <row r="715">
          <cell r="G715">
            <v>276</v>
          </cell>
          <cell r="H715">
            <v>276</v>
          </cell>
        </row>
        <row r="727">
          <cell r="G727">
            <v>21</v>
          </cell>
          <cell r="H727">
            <v>9</v>
          </cell>
        </row>
        <row r="731">
          <cell r="G731">
            <v>4.8</v>
          </cell>
          <cell r="H731">
            <v>4.8</v>
          </cell>
        </row>
        <row r="735">
          <cell r="G735">
            <v>40</v>
          </cell>
          <cell r="H735">
            <v>40</v>
          </cell>
        </row>
        <row r="742">
          <cell r="G742">
            <v>3.6</v>
          </cell>
          <cell r="H742">
            <v>3.6</v>
          </cell>
        </row>
        <row r="746">
          <cell r="G746">
            <v>24</v>
          </cell>
          <cell r="H746">
            <v>24</v>
          </cell>
        </row>
        <row r="750">
          <cell r="G750">
            <v>25.8</v>
          </cell>
          <cell r="H750">
            <v>25.8</v>
          </cell>
        </row>
        <row r="754">
          <cell r="G754">
            <v>2</v>
          </cell>
          <cell r="H754">
            <v>2</v>
          </cell>
        </row>
        <row r="795">
          <cell r="G795">
            <v>30000</v>
          </cell>
          <cell r="H795">
            <v>122553.7</v>
          </cell>
        </row>
        <row r="798">
          <cell r="G798">
            <v>303</v>
          </cell>
          <cell r="H798">
            <v>1237.9000000000001</v>
          </cell>
        </row>
        <row r="802">
          <cell r="G802">
            <v>789</v>
          </cell>
          <cell r="H802">
            <v>789</v>
          </cell>
        </row>
        <row r="810">
          <cell r="G810">
            <v>1204.2</v>
          </cell>
          <cell r="H810">
            <v>1297.8</v>
          </cell>
        </row>
        <row r="815">
          <cell r="G815">
            <v>380.6</v>
          </cell>
          <cell r="H815">
            <v>349.2</v>
          </cell>
        </row>
        <row r="856">
          <cell r="G856">
            <v>1859.3</v>
          </cell>
          <cell r="H856">
            <v>1859.3</v>
          </cell>
        </row>
        <row r="861">
          <cell r="G861">
            <v>425.8</v>
          </cell>
          <cell r="H861">
            <v>425.8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8"/>
  <sheetViews>
    <sheetView tabSelected="1" workbookViewId="0">
      <selection activeCell="E1" sqref="E1:I1"/>
    </sheetView>
  </sheetViews>
  <sheetFormatPr defaultRowHeight="11.25" x14ac:dyDescent="0.2"/>
  <cols>
    <col min="1" max="1" width="0.140625" style="12" customWidth="1"/>
    <col min="2" max="2" width="46.28515625" style="13" customWidth="1"/>
    <col min="3" max="3" width="25.7109375" style="13" customWidth="1"/>
    <col min="4" max="4" width="10" style="13" customWidth="1"/>
    <col min="5" max="5" width="9.140625" style="13" customWidth="1"/>
    <col min="6" max="6" width="16" style="13" customWidth="1"/>
    <col min="7" max="7" width="7.5703125" style="13" customWidth="1"/>
    <col min="8" max="8" width="12.7109375" style="95" customWidth="1"/>
    <col min="9" max="9" width="14" style="13" customWidth="1"/>
    <col min="10" max="256" width="9.140625" style="13"/>
    <col min="257" max="257" width="0.140625" style="13" customWidth="1"/>
    <col min="258" max="258" width="46.28515625" style="13" customWidth="1"/>
    <col min="259" max="259" width="25.7109375" style="13" customWidth="1"/>
    <col min="260" max="260" width="10" style="13" customWidth="1"/>
    <col min="261" max="261" width="9.140625" style="13" customWidth="1"/>
    <col min="262" max="262" width="16" style="13" customWidth="1"/>
    <col min="263" max="263" width="7.5703125" style="13" customWidth="1"/>
    <col min="264" max="264" width="12.7109375" style="13" customWidth="1"/>
    <col min="265" max="265" width="14" style="13" customWidth="1"/>
    <col min="266" max="512" width="9.140625" style="13"/>
    <col min="513" max="513" width="0.140625" style="13" customWidth="1"/>
    <col min="514" max="514" width="46.28515625" style="13" customWidth="1"/>
    <col min="515" max="515" width="25.7109375" style="13" customWidth="1"/>
    <col min="516" max="516" width="10" style="13" customWidth="1"/>
    <col min="517" max="517" width="9.140625" style="13" customWidth="1"/>
    <col min="518" max="518" width="16" style="13" customWidth="1"/>
    <col min="519" max="519" width="7.5703125" style="13" customWidth="1"/>
    <col min="520" max="520" width="12.7109375" style="13" customWidth="1"/>
    <col min="521" max="521" width="14" style="13" customWidth="1"/>
    <col min="522" max="768" width="9.140625" style="13"/>
    <col min="769" max="769" width="0.140625" style="13" customWidth="1"/>
    <col min="770" max="770" width="46.28515625" style="13" customWidth="1"/>
    <col min="771" max="771" width="25.7109375" style="13" customWidth="1"/>
    <col min="772" max="772" width="10" style="13" customWidth="1"/>
    <col min="773" max="773" width="9.140625" style="13" customWidth="1"/>
    <col min="774" max="774" width="16" style="13" customWidth="1"/>
    <col min="775" max="775" width="7.5703125" style="13" customWidth="1"/>
    <col min="776" max="776" width="12.7109375" style="13" customWidth="1"/>
    <col min="777" max="777" width="14" style="13" customWidth="1"/>
    <col min="778" max="1024" width="9.140625" style="13"/>
    <col min="1025" max="1025" width="0.140625" style="13" customWidth="1"/>
    <col min="1026" max="1026" width="46.28515625" style="13" customWidth="1"/>
    <col min="1027" max="1027" width="25.7109375" style="13" customWidth="1"/>
    <col min="1028" max="1028" width="10" style="13" customWidth="1"/>
    <col min="1029" max="1029" width="9.140625" style="13" customWidth="1"/>
    <col min="1030" max="1030" width="16" style="13" customWidth="1"/>
    <col min="1031" max="1031" width="7.5703125" style="13" customWidth="1"/>
    <col min="1032" max="1032" width="12.7109375" style="13" customWidth="1"/>
    <col min="1033" max="1033" width="14" style="13" customWidth="1"/>
    <col min="1034" max="1280" width="9.140625" style="13"/>
    <col min="1281" max="1281" width="0.140625" style="13" customWidth="1"/>
    <col min="1282" max="1282" width="46.28515625" style="13" customWidth="1"/>
    <col min="1283" max="1283" width="25.7109375" style="13" customWidth="1"/>
    <col min="1284" max="1284" width="10" style="13" customWidth="1"/>
    <col min="1285" max="1285" width="9.140625" style="13" customWidth="1"/>
    <col min="1286" max="1286" width="16" style="13" customWidth="1"/>
    <col min="1287" max="1287" width="7.5703125" style="13" customWidth="1"/>
    <col min="1288" max="1288" width="12.7109375" style="13" customWidth="1"/>
    <col min="1289" max="1289" width="14" style="13" customWidth="1"/>
    <col min="1290" max="1536" width="9.140625" style="13"/>
    <col min="1537" max="1537" width="0.140625" style="13" customWidth="1"/>
    <col min="1538" max="1538" width="46.28515625" style="13" customWidth="1"/>
    <col min="1539" max="1539" width="25.7109375" style="13" customWidth="1"/>
    <col min="1540" max="1540" width="10" style="13" customWidth="1"/>
    <col min="1541" max="1541" width="9.140625" style="13" customWidth="1"/>
    <col min="1542" max="1542" width="16" style="13" customWidth="1"/>
    <col min="1543" max="1543" width="7.5703125" style="13" customWidth="1"/>
    <col min="1544" max="1544" width="12.7109375" style="13" customWidth="1"/>
    <col min="1545" max="1545" width="14" style="13" customWidth="1"/>
    <col min="1546" max="1792" width="9.140625" style="13"/>
    <col min="1793" max="1793" width="0.140625" style="13" customWidth="1"/>
    <col min="1794" max="1794" width="46.28515625" style="13" customWidth="1"/>
    <col min="1795" max="1795" width="25.7109375" style="13" customWidth="1"/>
    <col min="1796" max="1796" width="10" style="13" customWidth="1"/>
    <col min="1797" max="1797" width="9.140625" style="13" customWidth="1"/>
    <col min="1798" max="1798" width="16" style="13" customWidth="1"/>
    <col min="1799" max="1799" width="7.5703125" style="13" customWidth="1"/>
    <col min="1800" max="1800" width="12.7109375" style="13" customWidth="1"/>
    <col min="1801" max="1801" width="14" style="13" customWidth="1"/>
    <col min="1802" max="2048" width="9.140625" style="13"/>
    <col min="2049" max="2049" width="0.140625" style="13" customWidth="1"/>
    <col min="2050" max="2050" width="46.28515625" style="13" customWidth="1"/>
    <col min="2051" max="2051" width="25.7109375" style="13" customWidth="1"/>
    <col min="2052" max="2052" width="10" style="13" customWidth="1"/>
    <col min="2053" max="2053" width="9.140625" style="13" customWidth="1"/>
    <col min="2054" max="2054" width="16" style="13" customWidth="1"/>
    <col min="2055" max="2055" width="7.5703125" style="13" customWidth="1"/>
    <col min="2056" max="2056" width="12.7109375" style="13" customWidth="1"/>
    <col min="2057" max="2057" width="14" style="13" customWidth="1"/>
    <col min="2058" max="2304" width="9.140625" style="13"/>
    <col min="2305" max="2305" width="0.140625" style="13" customWidth="1"/>
    <col min="2306" max="2306" width="46.28515625" style="13" customWidth="1"/>
    <col min="2307" max="2307" width="25.7109375" style="13" customWidth="1"/>
    <col min="2308" max="2308" width="10" style="13" customWidth="1"/>
    <col min="2309" max="2309" width="9.140625" style="13" customWidth="1"/>
    <col min="2310" max="2310" width="16" style="13" customWidth="1"/>
    <col min="2311" max="2311" width="7.5703125" style="13" customWidth="1"/>
    <col min="2312" max="2312" width="12.7109375" style="13" customWidth="1"/>
    <col min="2313" max="2313" width="14" style="13" customWidth="1"/>
    <col min="2314" max="2560" width="9.140625" style="13"/>
    <col min="2561" max="2561" width="0.140625" style="13" customWidth="1"/>
    <col min="2562" max="2562" width="46.28515625" style="13" customWidth="1"/>
    <col min="2563" max="2563" width="25.7109375" style="13" customWidth="1"/>
    <col min="2564" max="2564" width="10" style="13" customWidth="1"/>
    <col min="2565" max="2565" width="9.140625" style="13" customWidth="1"/>
    <col min="2566" max="2566" width="16" style="13" customWidth="1"/>
    <col min="2567" max="2567" width="7.5703125" style="13" customWidth="1"/>
    <col min="2568" max="2568" width="12.7109375" style="13" customWidth="1"/>
    <col min="2569" max="2569" width="14" style="13" customWidth="1"/>
    <col min="2570" max="2816" width="9.140625" style="13"/>
    <col min="2817" max="2817" width="0.140625" style="13" customWidth="1"/>
    <col min="2818" max="2818" width="46.28515625" style="13" customWidth="1"/>
    <col min="2819" max="2819" width="25.7109375" style="13" customWidth="1"/>
    <col min="2820" max="2820" width="10" style="13" customWidth="1"/>
    <col min="2821" max="2821" width="9.140625" style="13" customWidth="1"/>
    <col min="2822" max="2822" width="16" style="13" customWidth="1"/>
    <col min="2823" max="2823" width="7.5703125" style="13" customWidth="1"/>
    <col min="2824" max="2824" width="12.7109375" style="13" customWidth="1"/>
    <col min="2825" max="2825" width="14" style="13" customWidth="1"/>
    <col min="2826" max="3072" width="9.140625" style="13"/>
    <col min="3073" max="3073" width="0.140625" style="13" customWidth="1"/>
    <col min="3074" max="3074" width="46.28515625" style="13" customWidth="1"/>
    <col min="3075" max="3075" width="25.7109375" style="13" customWidth="1"/>
    <col min="3076" max="3076" width="10" style="13" customWidth="1"/>
    <col min="3077" max="3077" width="9.140625" style="13" customWidth="1"/>
    <col min="3078" max="3078" width="16" style="13" customWidth="1"/>
    <col min="3079" max="3079" width="7.5703125" style="13" customWidth="1"/>
    <col min="3080" max="3080" width="12.7109375" style="13" customWidth="1"/>
    <col min="3081" max="3081" width="14" style="13" customWidth="1"/>
    <col min="3082" max="3328" width="9.140625" style="13"/>
    <col min="3329" max="3329" width="0.140625" style="13" customWidth="1"/>
    <col min="3330" max="3330" width="46.28515625" style="13" customWidth="1"/>
    <col min="3331" max="3331" width="25.7109375" style="13" customWidth="1"/>
    <col min="3332" max="3332" width="10" style="13" customWidth="1"/>
    <col min="3333" max="3333" width="9.140625" style="13" customWidth="1"/>
    <col min="3334" max="3334" width="16" style="13" customWidth="1"/>
    <col min="3335" max="3335" width="7.5703125" style="13" customWidth="1"/>
    <col min="3336" max="3336" width="12.7109375" style="13" customWidth="1"/>
    <col min="3337" max="3337" width="14" style="13" customWidth="1"/>
    <col min="3338" max="3584" width="9.140625" style="13"/>
    <col min="3585" max="3585" width="0.140625" style="13" customWidth="1"/>
    <col min="3586" max="3586" width="46.28515625" style="13" customWidth="1"/>
    <col min="3587" max="3587" width="25.7109375" style="13" customWidth="1"/>
    <col min="3588" max="3588" width="10" style="13" customWidth="1"/>
    <col min="3589" max="3589" width="9.140625" style="13" customWidth="1"/>
    <col min="3590" max="3590" width="16" style="13" customWidth="1"/>
    <col min="3591" max="3591" width="7.5703125" style="13" customWidth="1"/>
    <col min="3592" max="3592" width="12.7109375" style="13" customWidth="1"/>
    <col min="3593" max="3593" width="14" style="13" customWidth="1"/>
    <col min="3594" max="3840" width="9.140625" style="13"/>
    <col min="3841" max="3841" width="0.140625" style="13" customWidth="1"/>
    <col min="3842" max="3842" width="46.28515625" style="13" customWidth="1"/>
    <col min="3843" max="3843" width="25.7109375" style="13" customWidth="1"/>
    <col min="3844" max="3844" width="10" style="13" customWidth="1"/>
    <col min="3845" max="3845" width="9.140625" style="13" customWidth="1"/>
    <col min="3846" max="3846" width="16" style="13" customWidth="1"/>
    <col min="3847" max="3847" width="7.5703125" style="13" customWidth="1"/>
    <col min="3848" max="3848" width="12.7109375" style="13" customWidth="1"/>
    <col min="3849" max="3849" width="14" style="13" customWidth="1"/>
    <col min="3850" max="4096" width="9.140625" style="13"/>
    <col min="4097" max="4097" width="0.140625" style="13" customWidth="1"/>
    <col min="4098" max="4098" width="46.28515625" style="13" customWidth="1"/>
    <col min="4099" max="4099" width="25.7109375" style="13" customWidth="1"/>
    <col min="4100" max="4100" width="10" style="13" customWidth="1"/>
    <col min="4101" max="4101" width="9.140625" style="13" customWidth="1"/>
    <col min="4102" max="4102" width="16" style="13" customWidth="1"/>
    <col min="4103" max="4103" width="7.5703125" style="13" customWidth="1"/>
    <col min="4104" max="4104" width="12.7109375" style="13" customWidth="1"/>
    <col min="4105" max="4105" width="14" style="13" customWidth="1"/>
    <col min="4106" max="4352" width="9.140625" style="13"/>
    <col min="4353" max="4353" width="0.140625" style="13" customWidth="1"/>
    <col min="4354" max="4354" width="46.28515625" style="13" customWidth="1"/>
    <col min="4355" max="4355" width="25.7109375" style="13" customWidth="1"/>
    <col min="4356" max="4356" width="10" style="13" customWidth="1"/>
    <col min="4357" max="4357" width="9.140625" style="13" customWidth="1"/>
    <col min="4358" max="4358" width="16" style="13" customWidth="1"/>
    <col min="4359" max="4359" width="7.5703125" style="13" customWidth="1"/>
    <col min="4360" max="4360" width="12.7109375" style="13" customWidth="1"/>
    <col min="4361" max="4361" width="14" style="13" customWidth="1"/>
    <col min="4362" max="4608" width="9.140625" style="13"/>
    <col min="4609" max="4609" width="0.140625" style="13" customWidth="1"/>
    <col min="4610" max="4610" width="46.28515625" style="13" customWidth="1"/>
    <col min="4611" max="4611" width="25.7109375" style="13" customWidth="1"/>
    <col min="4612" max="4612" width="10" style="13" customWidth="1"/>
    <col min="4613" max="4613" width="9.140625" style="13" customWidth="1"/>
    <col min="4614" max="4614" width="16" style="13" customWidth="1"/>
    <col min="4615" max="4615" width="7.5703125" style="13" customWidth="1"/>
    <col min="4616" max="4616" width="12.7109375" style="13" customWidth="1"/>
    <col min="4617" max="4617" width="14" style="13" customWidth="1"/>
    <col min="4618" max="4864" width="9.140625" style="13"/>
    <col min="4865" max="4865" width="0.140625" style="13" customWidth="1"/>
    <col min="4866" max="4866" width="46.28515625" style="13" customWidth="1"/>
    <col min="4867" max="4867" width="25.7109375" style="13" customWidth="1"/>
    <col min="4868" max="4868" width="10" style="13" customWidth="1"/>
    <col min="4869" max="4869" width="9.140625" style="13" customWidth="1"/>
    <col min="4870" max="4870" width="16" style="13" customWidth="1"/>
    <col min="4871" max="4871" width="7.5703125" style="13" customWidth="1"/>
    <col min="4872" max="4872" width="12.7109375" style="13" customWidth="1"/>
    <col min="4873" max="4873" width="14" style="13" customWidth="1"/>
    <col min="4874" max="5120" width="9.140625" style="13"/>
    <col min="5121" max="5121" width="0.140625" style="13" customWidth="1"/>
    <col min="5122" max="5122" width="46.28515625" style="13" customWidth="1"/>
    <col min="5123" max="5123" width="25.7109375" style="13" customWidth="1"/>
    <col min="5124" max="5124" width="10" style="13" customWidth="1"/>
    <col min="5125" max="5125" width="9.140625" style="13" customWidth="1"/>
    <col min="5126" max="5126" width="16" style="13" customWidth="1"/>
    <col min="5127" max="5127" width="7.5703125" style="13" customWidth="1"/>
    <col min="5128" max="5128" width="12.7109375" style="13" customWidth="1"/>
    <col min="5129" max="5129" width="14" style="13" customWidth="1"/>
    <col min="5130" max="5376" width="9.140625" style="13"/>
    <col min="5377" max="5377" width="0.140625" style="13" customWidth="1"/>
    <col min="5378" max="5378" width="46.28515625" style="13" customWidth="1"/>
    <col min="5379" max="5379" width="25.7109375" style="13" customWidth="1"/>
    <col min="5380" max="5380" width="10" style="13" customWidth="1"/>
    <col min="5381" max="5381" width="9.140625" style="13" customWidth="1"/>
    <col min="5382" max="5382" width="16" style="13" customWidth="1"/>
    <col min="5383" max="5383" width="7.5703125" style="13" customWidth="1"/>
    <col min="5384" max="5384" width="12.7109375" style="13" customWidth="1"/>
    <col min="5385" max="5385" width="14" style="13" customWidth="1"/>
    <col min="5386" max="5632" width="9.140625" style="13"/>
    <col min="5633" max="5633" width="0.140625" style="13" customWidth="1"/>
    <col min="5634" max="5634" width="46.28515625" style="13" customWidth="1"/>
    <col min="5635" max="5635" width="25.7109375" style="13" customWidth="1"/>
    <col min="5636" max="5636" width="10" style="13" customWidth="1"/>
    <col min="5637" max="5637" width="9.140625" style="13" customWidth="1"/>
    <col min="5638" max="5638" width="16" style="13" customWidth="1"/>
    <col min="5639" max="5639" width="7.5703125" style="13" customWidth="1"/>
    <col min="5640" max="5640" width="12.7109375" style="13" customWidth="1"/>
    <col min="5641" max="5641" width="14" style="13" customWidth="1"/>
    <col min="5642" max="5888" width="9.140625" style="13"/>
    <col min="5889" max="5889" width="0.140625" style="13" customWidth="1"/>
    <col min="5890" max="5890" width="46.28515625" style="13" customWidth="1"/>
    <col min="5891" max="5891" width="25.7109375" style="13" customWidth="1"/>
    <col min="5892" max="5892" width="10" style="13" customWidth="1"/>
    <col min="5893" max="5893" width="9.140625" style="13" customWidth="1"/>
    <col min="5894" max="5894" width="16" style="13" customWidth="1"/>
    <col min="5895" max="5895" width="7.5703125" style="13" customWidth="1"/>
    <col min="5896" max="5896" width="12.7109375" style="13" customWidth="1"/>
    <col min="5897" max="5897" width="14" style="13" customWidth="1"/>
    <col min="5898" max="6144" width="9.140625" style="13"/>
    <col min="6145" max="6145" width="0.140625" style="13" customWidth="1"/>
    <col min="6146" max="6146" width="46.28515625" style="13" customWidth="1"/>
    <col min="6147" max="6147" width="25.7109375" style="13" customWidth="1"/>
    <col min="6148" max="6148" width="10" style="13" customWidth="1"/>
    <col min="6149" max="6149" width="9.140625" style="13" customWidth="1"/>
    <col min="6150" max="6150" width="16" style="13" customWidth="1"/>
    <col min="6151" max="6151" width="7.5703125" style="13" customWidth="1"/>
    <col min="6152" max="6152" width="12.7109375" style="13" customWidth="1"/>
    <col min="6153" max="6153" width="14" style="13" customWidth="1"/>
    <col min="6154" max="6400" width="9.140625" style="13"/>
    <col min="6401" max="6401" width="0.140625" style="13" customWidth="1"/>
    <col min="6402" max="6402" width="46.28515625" style="13" customWidth="1"/>
    <col min="6403" max="6403" width="25.7109375" style="13" customWidth="1"/>
    <col min="6404" max="6404" width="10" style="13" customWidth="1"/>
    <col min="6405" max="6405" width="9.140625" style="13" customWidth="1"/>
    <col min="6406" max="6406" width="16" style="13" customWidth="1"/>
    <col min="6407" max="6407" width="7.5703125" style="13" customWidth="1"/>
    <col min="6408" max="6408" width="12.7109375" style="13" customWidth="1"/>
    <col min="6409" max="6409" width="14" style="13" customWidth="1"/>
    <col min="6410" max="6656" width="9.140625" style="13"/>
    <col min="6657" max="6657" width="0.140625" style="13" customWidth="1"/>
    <col min="6658" max="6658" width="46.28515625" style="13" customWidth="1"/>
    <col min="6659" max="6659" width="25.7109375" style="13" customWidth="1"/>
    <col min="6660" max="6660" width="10" style="13" customWidth="1"/>
    <col min="6661" max="6661" width="9.140625" style="13" customWidth="1"/>
    <col min="6662" max="6662" width="16" style="13" customWidth="1"/>
    <col min="6663" max="6663" width="7.5703125" style="13" customWidth="1"/>
    <col min="6664" max="6664" width="12.7109375" style="13" customWidth="1"/>
    <col min="6665" max="6665" width="14" style="13" customWidth="1"/>
    <col min="6666" max="6912" width="9.140625" style="13"/>
    <col min="6913" max="6913" width="0.140625" style="13" customWidth="1"/>
    <col min="6914" max="6914" width="46.28515625" style="13" customWidth="1"/>
    <col min="6915" max="6915" width="25.7109375" style="13" customWidth="1"/>
    <col min="6916" max="6916" width="10" style="13" customWidth="1"/>
    <col min="6917" max="6917" width="9.140625" style="13" customWidth="1"/>
    <col min="6918" max="6918" width="16" style="13" customWidth="1"/>
    <col min="6919" max="6919" width="7.5703125" style="13" customWidth="1"/>
    <col min="6920" max="6920" width="12.7109375" style="13" customWidth="1"/>
    <col min="6921" max="6921" width="14" style="13" customWidth="1"/>
    <col min="6922" max="7168" width="9.140625" style="13"/>
    <col min="7169" max="7169" width="0.140625" style="13" customWidth="1"/>
    <col min="7170" max="7170" width="46.28515625" style="13" customWidth="1"/>
    <col min="7171" max="7171" width="25.7109375" style="13" customWidth="1"/>
    <col min="7172" max="7172" width="10" style="13" customWidth="1"/>
    <col min="7173" max="7173" width="9.140625" style="13" customWidth="1"/>
    <col min="7174" max="7174" width="16" style="13" customWidth="1"/>
    <col min="7175" max="7175" width="7.5703125" style="13" customWidth="1"/>
    <col min="7176" max="7176" width="12.7109375" style="13" customWidth="1"/>
    <col min="7177" max="7177" width="14" style="13" customWidth="1"/>
    <col min="7178" max="7424" width="9.140625" style="13"/>
    <col min="7425" max="7425" width="0.140625" style="13" customWidth="1"/>
    <col min="7426" max="7426" width="46.28515625" style="13" customWidth="1"/>
    <col min="7427" max="7427" width="25.7109375" style="13" customWidth="1"/>
    <col min="7428" max="7428" width="10" style="13" customWidth="1"/>
    <col min="7429" max="7429" width="9.140625" style="13" customWidth="1"/>
    <col min="7430" max="7430" width="16" style="13" customWidth="1"/>
    <col min="7431" max="7431" width="7.5703125" style="13" customWidth="1"/>
    <col min="7432" max="7432" width="12.7109375" style="13" customWidth="1"/>
    <col min="7433" max="7433" width="14" style="13" customWidth="1"/>
    <col min="7434" max="7680" width="9.140625" style="13"/>
    <col min="7681" max="7681" width="0.140625" style="13" customWidth="1"/>
    <col min="7682" max="7682" width="46.28515625" style="13" customWidth="1"/>
    <col min="7683" max="7683" width="25.7109375" style="13" customWidth="1"/>
    <col min="7684" max="7684" width="10" style="13" customWidth="1"/>
    <col min="7685" max="7685" width="9.140625" style="13" customWidth="1"/>
    <col min="7686" max="7686" width="16" style="13" customWidth="1"/>
    <col min="7687" max="7687" width="7.5703125" style="13" customWidth="1"/>
    <col min="7688" max="7688" width="12.7109375" style="13" customWidth="1"/>
    <col min="7689" max="7689" width="14" style="13" customWidth="1"/>
    <col min="7690" max="7936" width="9.140625" style="13"/>
    <col min="7937" max="7937" width="0.140625" style="13" customWidth="1"/>
    <col min="7938" max="7938" width="46.28515625" style="13" customWidth="1"/>
    <col min="7939" max="7939" width="25.7109375" style="13" customWidth="1"/>
    <col min="7940" max="7940" width="10" style="13" customWidth="1"/>
    <col min="7941" max="7941" width="9.140625" style="13" customWidth="1"/>
    <col min="7942" max="7942" width="16" style="13" customWidth="1"/>
    <col min="7943" max="7943" width="7.5703125" style="13" customWidth="1"/>
    <col min="7944" max="7944" width="12.7109375" style="13" customWidth="1"/>
    <col min="7945" max="7945" width="14" style="13" customWidth="1"/>
    <col min="7946" max="8192" width="9.140625" style="13"/>
    <col min="8193" max="8193" width="0.140625" style="13" customWidth="1"/>
    <col min="8194" max="8194" width="46.28515625" style="13" customWidth="1"/>
    <col min="8195" max="8195" width="25.7109375" style="13" customWidth="1"/>
    <col min="8196" max="8196" width="10" style="13" customWidth="1"/>
    <col min="8197" max="8197" width="9.140625" style="13" customWidth="1"/>
    <col min="8198" max="8198" width="16" style="13" customWidth="1"/>
    <col min="8199" max="8199" width="7.5703125" style="13" customWidth="1"/>
    <col min="8200" max="8200" width="12.7109375" style="13" customWidth="1"/>
    <col min="8201" max="8201" width="14" style="13" customWidth="1"/>
    <col min="8202" max="8448" width="9.140625" style="13"/>
    <col min="8449" max="8449" width="0.140625" style="13" customWidth="1"/>
    <col min="8450" max="8450" width="46.28515625" style="13" customWidth="1"/>
    <col min="8451" max="8451" width="25.7109375" style="13" customWidth="1"/>
    <col min="8452" max="8452" width="10" style="13" customWidth="1"/>
    <col min="8453" max="8453" width="9.140625" style="13" customWidth="1"/>
    <col min="8454" max="8454" width="16" style="13" customWidth="1"/>
    <col min="8455" max="8455" width="7.5703125" style="13" customWidth="1"/>
    <col min="8456" max="8456" width="12.7109375" style="13" customWidth="1"/>
    <col min="8457" max="8457" width="14" style="13" customWidth="1"/>
    <col min="8458" max="8704" width="9.140625" style="13"/>
    <col min="8705" max="8705" width="0.140625" style="13" customWidth="1"/>
    <col min="8706" max="8706" width="46.28515625" style="13" customWidth="1"/>
    <col min="8707" max="8707" width="25.7109375" style="13" customWidth="1"/>
    <col min="8708" max="8708" width="10" style="13" customWidth="1"/>
    <col min="8709" max="8709" width="9.140625" style="13" customWidth="1"/>
    <col min="8710" max="8710" width="16" style="13" customWidth="1"/>
    <col min="8711" max="8711" width="7.5703125" style="13" customWidth="1"/>
    <col min="8712" max="8712" width="12.7109375" style="13" customWidth="1"/>
    <col min="8713" max="8713" width="14" style="13" customWidth="1"/>
    <col min="8714" max="8960" width="9.140625" style="13"/>
    <col min="8961" max="8961" width="0.140625" style="13" customWidth="1"/>
    <col min="8962" max="8962" width="46.28515625" style="13" customWidth="1"/>
    <col min="8963" max="8963" width="25.7109375" style="13" customWidth="1"/>
    <col min="8964" max="8964" width="10" style="13" customWidth="1"/>
    <col min="8965" max="8965" width="9.140625" style="13" customWidth="1"/>
    <col min="8966" max="8966" width="16" style="13" customWidth="1"/>
    <col min="8967" max="8967" width="7.5703125" style="13" customWidth="1"/>
    <col min="8968" max="8968" width="12.7109375" style="13" customWidth="1"/>
    <col min="8969" max="8969" width="14" style="13" customWidth="1"/>
    <col min="8970" max="9216" width="9.140625" style="13"/>
    <col min="9217" max="9217" width="0.140625" style="13" customWidth="1"/>
    <col min="9218" max="9218" width="46.28515625" style="13" customWidth="1"/>
    <col min="9219" max="9219" width="25.7109375" style="13" customWidth="1"/>
    <col min="9220" max="9220" width="10" style="13" customWidth="1"/>
    <col min="9221" max="9221" width="9.140625" style="13" customWidth="1"/>
    <col min="9222" max="9222" width="16" style="13" customWidth="1"/>
    <col min="9223" max="9223" width="7.5703125" style="13" customWidth="1"/>
    <col min="9224" max="9224" width="12.7109375" style="13" customWidth="1"/>
    <col min="9225" max="9225" width="14" style="13" customWidth="1"/>
    <col min="9226" max="9472" width="9.140625" style="13"/>
    <col min="9473" max="9473" width="0.140625" style="13" customWidth="1"/>
    <col min="9474" max="9474" width="46.28515625" style="13" customWidth="1"/>
    <col min="9475" max="9475" width="25.7109375" style="13" customWidth="1"/>
    <col min="9476" max="9476" width="10" style="13" customWidth="1"/>
    <col min="9477" max="9477" width="9.140625" style="13" customWidth="1"/>
    <col min="9478" max="9478" width="16" style="13" customWidth="1"/>
    <col min="9479" max="9479" width="7.5703125" style="13" customWidth="1"/>
    <col min="9480" max="9480" width="12.7109375" style="13" customWidth="1"/>
    <col min="9481" max="9481" width="14" style="13" customWidth="1"/>
    <col min="9482" max="9728" width="9.140625" style="13"/>
    <col min="9729" max="9729" width="0.140625" style="13" customWidth="1"/>
    <col min="9730" max="9730" width="46.28515625" style="13" customWidth="1"/>
    <col min="9731" max="9731" width="25.7109375" style="13" customWidth="1"/>
    <col min="9732" max="9732" width="10" style="13" customWidth="1"/>
    <col min="9733" max="9733" width="9.140625" style="13" customWidth="1"/>
    <col min="9734" max="9734" width="16" style="13" customWidth="1"/>
    <col min="9735" max="9735" width="7.5703125" style="13" customWidth="1"/>
    <col min="9736" max="9736" width="12.7109375" style="13" customWidth="1"/>
    <col min="9737" max="9737" width="14" style="13" customWidth="1"/>
    <col min="9738" max="9984" width="9.140625" style="13"/>
    <col min="9985" max="9985" width="0.140625" style="13" customWidth="1"/>
    <col min="9986" max="9986" width="46.28515625" style="13" customWidth="1"/>
    <col min="9987" max="9987" width="25.7109375" style="13" customWidth="1"/>
    <col min="9988" max="9988" width="10" style="13" customWidth="1"/>
    <col min="9989" max="9989" width="9.140625" style="13" customWidth="1"/>
    <col min="9990" max="9990" width="16" style="13" customWidth="1"/>
    <col min="9991" max="9991" width="7.5703125" style="13" customWidth="1"/>
    <col min="9992" max="9992" width="12.7109375" style="13" customWidth="1"/>
    <col min="9993" max="9993" width="14" style="13" customWidth="1"/>
    <col min="9994" max="10240" width="9.140625" style="13"/>
    <col min="10241" max="10241" width="0.140625" style="13" customWidth="1"/>
    <col min="10242" max="10242" width="46.28515625" style="13" customWidth="1"/>
    <col min="10243" max="10243" width="25.7109375" style="13" customWidth="1"/>
    <col min="10244" max="10244" width="10" style="13" customWidth="1"/>
    <col min="10245" max="10245" width="9.140625" style="13" customWidth="1"/>
    <col min="10246" max="10246" width="16" style="13" customWidth="1"/>
    <col min="10247" max="10247" width="7.5703125" style="13" customWidth="1"/>
    <col min="10248" max="10248" width="12.7109375" style="13" customWidth="1"/>
    <col min="10249" max="10249" width="14" style="13" customWidth="1"/>
    <col min="10250" max="10496" width="9.140625" style="13"/>
    <col min="10497" max="10497" width="0.140625" style="13" customWidth="1"/>
    <col min="10498" max="10498" width="46.28515625" style="13" customWidth="1"/>
    <col min="10499" max="10499" width="25.7109375" style="13" customWidth="1"/>
    <col min="10500" max="10500" width="10" style="13" customWidth="1"/>
    <col min="10501" max="10501" width="9.140625" style="13" customWidth="1"/>
    <col min="10502" max="10502" width="16" style="13" customWidth="1"/>
    <col min="10503" max="10503" width="7.5703125" style="13" customWidth="1"/>
    <col min="10504" max="10504" width="12.7109375" style="13" customWidth="1"/>
    <col min="10505" max="10505" width="14" style="13" customWidth="1"/>
    <col min="10506" max="10752" width="9.140625" style="13"/>
    <col min="10753" max="10753" width="0.140625" style="13" customWidth="1"/>
    <col min="10754" max="10754" width="46.28515625" style="13" customWidth="1"/>
    <col min="10755" max="10755" width="25.7109375" style="13" customWidth="1"/>
    <col min="10756" max="10756" width="10" style="13" customWidth="1"/>
    <col min="10757" max="10757" width="9.140625" style="13" customWidth="1"/>
    <col min="10758" max="10758" width="16" style="13" customWidth="1"/>
    <col min="10759" max="10759" width="7.5703125" style="13" customWidth="1"/>
    <col min="10760" max="10760" width="12.7109375" style="13" customWidth="1"/>
    <col min="10761" max="10761" width="14" style="13" customWidth="1"/>
    <col min="10762" max="11008" width="9.140625" style="13"/>
    <col min="11009" max="11009" width="0.140625" style="13" customWidth="1"/>
    <col min="11010" max="11010" width="46.28515625" style="13" customWidth="1"/>
    <col min="11011" max="11011" width="25.7109375" style="13" customWidth="1"/>
    <col min="11012" max="11012" width="10" style="13" customWidth="1"/>
    <col min="11013" max="11013" width="9.140625" style="13" customWidth="1"/>
    <col min="11014" max="11014" width="16" style="13" customWidth="1"/>
    <col min="11015" max="11015" width="7.5703125" style="13" customWidth="1"/>
    <col min="11016" max="11016" width="12.7109375" style="13" customWidth="1"/>
    <col min="11017" max="11017" width="14" style="13" customWidth="1"/>
    <col min="11018" max="11264" width="9.140625" style="13"/>
    <col min="11265" max="11265" width="0.140625" style="13" customWidth="1"/>
    <col min="11266" max="11266" width="46.28515625" style="13" customWidth="1"/>
    <col min="11267" max="11267" width="25.7109375" style="13" customWidth="1"/>
    <col min="11268" max="11268" width="10" style="13" customWidth="1"/>
    <col min="11269" max="11269" width="9.140625" style="13" customWidth="1"/>
    <col min="11270" max="11270" width="16" style="13" customWidth="1"/>
    <col min="11271" max="11271" width="7.5703125" style="13" customWidth="1"/>
    <col min="11272" max="11272" width="12.7109375" style="13" customWidth="1"/>
    <col min="11273" max="11273" width="14" style="13" customWidth="1"/>
    <col min="11274" max="11520" width="9.140625" style="13"/>
    <col min="11521" max="11521" width="0.140625" style="13" customWidth="1"/>
    <col min="11522" max="11522" width="46.28515625" style="13" customWidth="1"/>
    <col min="11523" max="11523" width="25.7109375" style="13" customWidth="1"/>
    <col min="11524" max="11524" width="10" style="13" customWidth="1"/>
    <col min="11525" max="11525" width="9.140625" style="13" customWidth="1"/>
    <col min="11526" max="11526" width="16" style="13" customWidth="1"/>
    <col min="11527" max="11527" width="7.5703125" style="13" customWidth="1"/>
    <col min="11528" max="11528" width="12.7109375" style="13" customWidth="1"/>
    <col min="11529" max="11529" width="14" style="13" customWidth="1"/>
    <col min="11530" max="11776" width="9.140625" style="13"/>
    <col min="11777" max="11777" width="0.140625" style="13" customWidth="1"/>
    <col min="11778" max="11778" width="46.28515625" style="13" customWidth="1"/>
    <col min="11779" max="11779" width="25.7109375" style="13" customWidth="1"/>
    <col min="11780" max="11780" width="10" style="13" customWidth="1"/>
    <col min="11781" max="11781" width="9.140625" style="13" customWidth="1"/>
    <col min="11782" max="11782" width="16" style="13" customWidth="1"/>
    <col min="11783" max="11783" width="7.5703125" style="13" customWidth="1"/>
    <col min="11784" max="11784" width="12.7109375" style="13" customWidth="1"/>
    <col min="11785" max="11785" width="14" style="13" customWidth="1"/>
    <col min="11786" max="12032" width="9.140625" style="13"/>
    <col min="12033" max="12033" width="0.140625" style="13" customWidth="1"/>
    <col min="12034" max="12034" width="46.28515625" style="13" customWidth="1"/>
    <col min="12035" max="12035" width="25.7109375" style="13" customWidth="1"/>
    <col min="12036" max="12036" width="10" style="13" customWidth="1"/>
    <col min="12037" max="12037" width="9.140625" style="13" customWidth="1"/>
    <col min="12038" max="12038" width="16" style="13" customWidth="1"/>
    <col min="12039" max="12039" width="7.5703125" style="13" customWidth="1"/>
    <col min="12040" max="12040" width="12.7109375" style="13" customWidth="1"/>
    <col min="12041" max="12041" width="14" style="13" customWidth="1"/>
    <col min="12042" max="12288" width="9.140625" style="13"/>
    <col min="12289" max="12289" width="0.140625" style="13" customWidth="1"/>
    <col min="12290" max="12290" width="46.28515625" style="13" customWidth="1"/>
    <col min="12291" max="12291" width="25.7109375" style="13" customWidth="1"/>
    <col min="12292" max="12292" width="10" style="13" customWidth="1"/>
    <col min="12293" max="12293" width="9.140625" style="13" customWidth="1"/>
    <col min="12294" max="12294" width="16" style="13" customWidth="1"/>
    <col min="12295" max="12295" width="7.5703125" style="13" customWidth="1"/>
    <col min="12296" max="12296" width="12.7109375" style="13" customWidth="1"/>
    <col min="12297" max="12297" width="14" style="13" customWidth="1"/>
    <col min="12298" max="12544" width="9.140625" style="13"/>
    <col min="12545" max="12545" width="0.140625" style="13" customWidth="1"/>
    <col min="12546" max="12546" width="46.28515625" style="13" customWidth="1"/>
    <col min="12547" max="12547" width="25.7109375" style="13" customWidth="1"/>
    <col min="12548" max="12548" width="10" style="13" customWidth="1"/>
    <col min="12549" max="12549" width="9.140625" style="13" customWidth="1"/>
    <col min="12550" max="12550" width="16" style="13" customWidth="1"/>
    <col min="12551" max="12551" width="7.5703125" style="13" customWidth="1"/>
    <col min="12552" max="12552" width="12.7109375" style="13" customWidth="1"/>
    <col min="12553" max="12553" width="14" style="13" customWidth="1"/>
    <col min="12554" max="12800" width="9.140625" style="13"/>
    <col min="12801" max="12801" width="0.140625" style="13" customWidth="1"/>
    <col min="12802" max="12802" width="46.28515625" style="13" customWidth="1"/>
    <col min="12803" max="12803" width="25.7109375" style="13" customWidth="1"/>
    <col min="12804" max="12804" width="10" style="13" customWidth="1"/>
    <col min="12805" max="12805" width="9.140625" style="13" customWidth="1"/>
    <col min="12806" max="12806" width="16" style="13" customWidth="1"/>
    <col min="12807" max="12807" width="7.5703125" style="13" customWidth="1"/>
    <col min="12808" max="12808" width="12.7109375" style="13" customWidth="1"/>
    <col min="12809" max="12809" width="14" style="13" customWidth="1"/>
    <col min="12810" max="13056" width="9.140625" style="13"/>
    <col min="13057" max="13057" width="0.140625" style="13" customWidth="1"/>
    <col min="13058" max="13058" width="46.28515625" style="13" customWidth="1"/>
    <col min="13059" max="13059" width="25.7109375" style="13" customWidth="1"/>
    <col min="13060" max="13060" width="10" style="13" customWidth="1"/>
    <col min="13061" max="13061" width="9.140625" style="13" customWidth="1"/>
    <col min="13062" max="13062" width="16" style="13" customWidth="1"/>
    <col min="13063" max="13063" width="7.5703125" style="13" customWidth="1"/>
    <col min="13064" max="13064" width="12.7109375" style="13" customWidth="1"/>
    <col min="13065" max="13065" width="14" style="13" customWidth="1"/>
    <col min="13066" max="13312" width="9.140625" style="13"/>
    <col min="13313" max="13313" width="0.140625" style="13" customWidth="1"/>
    <col min="13314" max="13314" width="46.28515625" style="13" customWidth="1"/>
    <col min="13315" max="13315" width="25.7109375" style="13" customWidth="1"/>
    <col min="13316" max="13316" width="10" style="13" customWidth="1"/>
    <col min="13317" max="13317" width="9.140625" style="13" customWidth="1"/>
    <col min="13318" max="13318" width="16" style="13" customWidth="1"/>
    <col min="13319" max="13319" width="7.5703125" style="13" customWidth="1"/>
    <col min="13320" max="13320" width="12.7109375" style="13" customWidth="1"/>
    <col min="13321" max="13321" width="14" style="13" customWidth="1"/>
    <col min="13322" max="13568" width="9.140625" style="13"/>
    <col min="13569" max="13569" width="0.140625" style="13" customWidth="1"/>
    <col min="13570" max="13570" width="46.28515625" style="13" customWidth="1"/>
    <col min="13571" max="13571" width="25.7109375" style="13" customWidth="1"/>
    <col min="13572" max="13572" width="10" style="13" customWidth="1"/>
    <col min="13573" max="13573" width="9.140625" style="13" customWidth="1"/>
    <col min="13574" max="13574" width="16" style="13" customWidth="1"/>
    <col min="13575" max="13575" width="7.5703125" style="13" customWidth="1"/>
    <col min="13576" max="13576" width="12.7109375" style="13" customWidth="1"/>
    <col min="13577" max="13577" width="14" style="13" customWidth="1"/>
    <col min="13578" max="13824" width="9.140625" style="13"/>
    <col min="13825" max="13825" width="0.140625" style="13" customWidth="1"/>
    <col min="13826" max="13826" width="46.28515625" style="13" customWidth="1"/>
    <col min="13827" max="13827" width="25.7109375" style="13" customWidth="1"/>
    <col min="13828" max="13828" width="10" style="13" customWidth="1"/>
    <col min="13829" max="13829" width="9.140625" style="13" customWidth="1"/>
    <col min="13830" max="13830" width="16" style="13" customWidth="1"/>
    <col min="13831" max="13831" width="7.5703125" style="13" customWidth="1"/>
    <col min="13832" max="13832" width="12.7109375" style="13" customWidth="1"/>
    <col min="13833" max="13833" width="14" style="13" customWidth="1"/>
    <col min="13834" max="14080" width="9.140625" style="13"/>
    <col min="14081" max="14081" width="0.140625" style="13" customWidth="1"/>
    <col min="14082" max="14082" width="46.28515625" style="13" customWidth="1"/>
    <col min="14083" max="14083" width="25.7109375" style="13" customWidth="1"/>
    <col min="14084" max="14084" width="10" style="13" customWidth="1"/>
    <col min="14085" max="14085" width="9.140625" style="13" customWidth="1"/>
    <col min="14086" max="14086" width="16" style="13" customWidth="1"/>
    <col min="14087" max="14087" width="7.5703125" style="13" customWidth="1"/>
    <col min="14088" max="14088" width="12.7109375" style="13" customWidth="1"/>
    <col min="14089" max="14089" width="14" style="13" customWidth="1"/>
    <col min="14090" max="14336" width="9.140625" style="13"/>
    <col min="14337" max="14337" width="0.140625" style="13" customWidth="1"/>
    <col min="14338" max="14338" width="46.28515625" style="13" customWidth="1"/>
    <col min="14339" max="14339" width="25.7109375" style="13" customWidth="1"/>
    <col min="14340" max="14340" width="10" style="13" customWidth="1"/>
    <col min="14341" max="14341" width="9.140625" style="13" customWidth="1"/>
    <col min="14342" max="14342" width="16" style="13" customWidth="1"/>
    <col min="14343" max="14343" width="7.5703125" style="13" customWidth="1"/>
    <col min="14344" max="14344" width="12.7109375" style="13" customWidth="1"/>
    <col min="14345" max="14345" width="14" style="13" customWidth="1"/>
    <col min="14346" max="14592" width="9.140625" style="13"/>
    <col min="14593" max="14593" width="0.140625" style="13" customWidth="1"/>
    <col min="14594" max="14594" width="46.28515625" style="13" customWidth="1"/>
    <col min="14595" max="14595" width="25.7109375" style="13" customWidth="1"/>
    <col min="14596" max="14596" width="10" style="13" customWidth="1"/>
    <col min="14597" max="14597" width="9.140625" style="13" customWidth="1"/>
    <col min="14598" max="14598" width="16" style="13" customWidth="1"/>
    <col min="14599" max="14599" width="7.5703125" style="13" customWidth="1"/>
    <col min="14600" max="14600" width="12.7109375" style="13" customWidth="1"/>
    <col min="14601" max="14601" width="14" style="13" customWidth="1"/>
    <col min="14602" max="14848" width="9.140625" style="13"/>
    <col min="14849" max="14849" width="0.140625" style="13" customWidth="1"/>
    <col min="14850" max="14850" width="46.28515625" style="13" customWidth="1"/>
    <col min="14851" max="14851" width="25.7109375" style="13" customWidth="1"/>
    <col min="14852" max="14852" width="10" style="13" customWidth="1"/>
    <col min="14853" max="14853" width="9.140625" style="13" customWidth="1"/>
    <col min="14854" max="14854" width="16" style="13" customWidth="1"/>
    <col min="14855" max="14855" width="7.5703125" style="13" customWidth="1"/>
    <col min="14856" max="14856" width="12.7109375" style="13" customWidth="1"/>
    <col min="14857" max="14857" width="14" style="13" customWidth="1"/>
    <col min="14858" max="15104" width="9.140625" style="13"/>
    <col min="15105" max="15105" width="0.140625" style="13" customWidth="1"/>
    <col min="15106" max="15106" width="46.28515625" style="13" customWidth="1"/>
    <col min="15107" max="15107" width="25.7109375" style="13" customWidth="1"/>
    <col min="15108" max="15108" width="10" style="13" customWidth="1"/>
    <col min="15109" max="15109" width="9.140625" style="13" customWidth="1"/>
    <col min="15110" max="15110" width="16" style="13" customWidth="1"/>
    <col min="15111" max="15111" width="7.5703125" style="13" customWidth="1"/>
    <col min="15112" max="15112" width="12.7109375" style="13" customWidth="1"/>
    <col min="15113" max="15113" width="14" style="13" customWidth="1"/>
    <col min="15114" max="15360" width="9.140625" style="13"/>
    <col min="15361" max="15361" width="0.140625" style="13" customWidth="1"/>
    <col min="15362" max="15362" width="46.28515625" style="13" customWidth="1"/>
    <col min="15363" max="15363" width="25.7109375" style="13" customWidth="1"/>
    <col min="15364" max="15364" width="10" style="13" customWidth="1"/>
    <col min="15365" max="15365" width="9.140625" style="13" customWidth="1"/>
    <col min="15366" max="15366" width="16" style="13" customWidth="1"/>
    <col min="15367" max="15367" width="7.5703125" style="13" customWidth="1"/>
    <col min="15368" max="15368" width="12.7109375" style="13" customWidth="1"/>
    <col min="15369" max="15369" width="14" style="13" customWidth="1"/>
    <col min="15370" max="15616" width="9.140625" style="13"/>
    <col min="15617" max="15617" width="0.140625" style="13" customWidth="1"/>
    <col min="15618" max="15618" width="46.28515625" style="13" customWidth="1"/>
    <col min="15619" max="15619" width="25.7109375" style="13" customWidth="1"/>
    <col min="15620" max="15620" width="10" style="13" customWidth="1"/>
    <col min="15621" max="15621" width="9.140625" style="13" customWidth="1"/>
    <col min="15622" max="15622" width="16" style="13" customWidth="1"/>
    <col min="15623" max="15623" width="7.5703125" style="13" customWidth="1"/>
    <col min="15624" max="15624" width="12.7109375" style="13" customWidth="1"/>
    <col min="15625" max="15625" width="14" style="13" customWidth="1"/>
    <col min="15626" max="15872" width="9.140625" style="13"/>
    <col min="15873" max="15873" width="0.140625" style="13" customWidth="1"/>
    <col min="15874" max="15874" width="46.28515625" style="13" customWidth="1"/>
    <col min="15875" max="15875" width="25.7109375" style="13" customWidth="1"/>
    <col min="15876" max="15876" width="10" style="13" customWidth="1"/>
    <col min="15877" max="15877" width="9.140625" style="13" customWidth="1"/>
    <col min="15878" max="15878" width="16" style="13" customWidth="1"/>
    <col min="15879" max="15879" width="7.5703125" style="13" customWidth="1"/>
    <col min="15880" max="15880" width="12.7109375" style="13" customWidth="1"/>
    <col min="15881" max="15881" width="14" style="13" customWidth="1"/>
    <col min="15882" max="16128" width="9.140625" style="13"/>
    <col min="16129" max="16129" width="0.140625" style="13" customWidth="1"/>
    <col min="16130" max="16130" width="46.28515625" style="13" customWidth="1"/>
    <col min="16131" max="16131" width="25.7109375" style="13" customWidth="1"/>
    <col min="16132" max="16132" width="10" style="13" customWidth="1"/>
    <col min="16133" max="16133" width="9.140625" style="13" customWidth="1"/>
    <col min="16134" max="16134" width="16" style="13" customWidth="1"/>
    <col min="16135" max="16135" width="7.5703125" style="13" customWidth="1"/>
    <col min="16136" max="16136" width="12.7109375" style="13" customWidth="1"/>
    <col min="16137" max="16137" width="14" style="13" customWidth="1"/>
    <col min="16138" max="16384" width="9.140625" style="13"/>
  </cols>
  <sheetData>
    <row r="1" spans="1:9" ht="105" customHeight="1" x14ac:dyDescent="0.25">
      <c r="E1" s="98" t="s">
        <v>222</v>
      </c>
      <c r="F1" s="96"/>
      <c r="G1" s="96"/>
      <c r="H1" s="96"/>
      <c r="I1" s="96"/>
    </row>
    <row r="2" spans="1:9" ht="111.75" customHeight="1" x14ac:dyDescent="0.25">
      <c r="D2" s="14"/>
      <c r="E2" s="96" t="s">
        <v>220</v>
      </c>
      <c r="F2" s="96"/>
      <c r="G2" s="96"/>
      <c r="H2" s="96"/>
      <c r="I2" s="97"/>
    </row>
    <row r="3" spans="1:9" ht="15" x14ac:dyDescent="0.25">
      <c r="D3" s="14"/>
      <c r="E3" s="14"/>
      <c r="F3" s="15"/>
      <c r="G3" s="15"/>
      <c r="H3" s="15"/>
    </row>
    <row r="4" spans="1:9" ht="15" x14ac:dyDescent="0.25">
      <c r="D4" s="14"/>
      <c r="E4" s="14"/>
      <c r="F4" s="16"/>
      <c r="G4" s="16"/>
      <c r="H4" s="16"/>
    </row>
    <row r="5" spans="1:9" ht="15.75" x14ac:dyDescent="0.2">
      <c r="A5" s="110" t="s">
        <v>221</v>
      </c>
      <c r="B5" s="110"/>
      <c r="C5" s="110"/>
      <c r="D5" s="110"/>
      <c r="E5" s="110"/>
      <c r="F5" s="110"/>
      <c r="G5" s="110"/>
      <c r="H5" s="110"/>
      <c r="I5" s="97"/>
    </row>
    <row r="6" spans="1:9" ht="15" x14ac:dyDescent="0.25">
      <c r="H6" s="111" t="s">
        <v>0</v>
      </c>
      <c r="I6" s="112"/>
    </row>
    <row r="7" spans="1:9" ht="15" x14ac:dyDescent="0.25">
      <c r="A7" s="17"/>
      <c r="B7" s="18"/>
      <c r="C7" s="99" t="s">
        <v>113</v>
      </c>
      <c r="D7" s="107" t="s">
        <v>114</v>
      </c>
      <c r="E7" s="108"/>
      <c r="F7" s="108"/>
      <c r="G7" s="109"/>
      <c r="H7" s="99" t="s">
        <v>1</v>
      </c>
      <c r="I7" s="99" t="s">
        <v>1</v>
      </c>
    </row>
    <row r="8" spans="1:9" ht="15" x14ac:dyDescent="0.25">
      <c r="A8" s="19" t="s">
        <v>115</v>
      </c>
      <c r="B8" s="20" t="s">
        <v>116</v>
      </c>
      <c r="C8" s="105"/>
      <c r="D8" s="102" t="s">
        <v>117</v>
      </c>
      <c r="E8" s="104" t="s">
        <v>118</v>
      </c>
      <c r="F8" s="104" t="s">
        <v>119</v>
      </c>
      <c r="G8" s="104" t="s">
        <v>120</v>
      </c>
      <c r="H8" s="100"/>
      <c r="I8" s="100"/>
    </row>
    <row r="9" spans="1:9" ht="15" x14ac:dyDescent="0.25">
      <c r="A9" s="19"/>
      <c r="B9" s="21"/>
      <c r="C9" s="106"/>
      <c r="D9" s="103"/>
      <c r="E9" s="104"/>
      <c r="F9" s="104"/>
      <c r="G9" s="104"/>
      <c r="H9" s="101"/>
      <c r="I9" s="101"/>
    </row>
    <row r="10" spans="1:9" ht="45" x14ac:dyDescent="0.25">
      <c r="A10" s="22">
        <v>1</v>
      </c>
      <c r="B10" s="23" t="s">
        <v>121</v>
      </c>
      <c r="C10" s="24" t="s">
        <v>122</v>
      </c>
      <c r="D10" s="25" t="s">
        <v>123</v>
      </c>
      <c r="E10" s="26"/>
      <c r="F10" s="26"/>
      <c r="G10" s="26"/>
      <c r="H10" s="27">
        <f>H11+H15+H19+H23+H28</f>
        <v>26832.2</v>
      </c>
      <c r="I10" s="27">
        <f>I11+I15+I19+I23+I28</f>
        <v>23958.799999999999</v>
      </c>
    </row>
    <row r="11" spans="1:9" ht="60" x14ac:dyDescent="0.25">
      <c r="A11" s="22"/>
      <c r="B11" s="28" t="s">
        <v>2</v>
      </c>
      <c r="C11" s="29" t="s">
        <v>124</v>
      </c>
      <c r="D11" s="25" t="s">
        <v>123</v>
      </c>
      <c r="E11" s="25"/>
      <c r="F11" s="30" t="s">
        <v>125</v>
      </c>
      <c r="G11" s="26"/>
      <c r="H11" s="27">
        <f>H12+H13+H14</f>
        <v>9713.4</v>
      </c>
      <c r="I11" s="27">
        <f>I12+I13+I14</f>
        <v>7276.2999999999993</v>
      </c>
    </row>
    <row r="12" spans="1:9" ht="60" x14ac:dyDescent="0.25">
      <c r="A12" s="22">
        <v>2</v>
      </c>
      <c r="B12" s="28" t="s">
        <v>2</v>
      </c>
      <c r="C12" s="29" t="s">
        <v>126</v>
      </c>
      <c r="D12" s="25" t="s">
        <v>123</v>
      </c>
      <c r="E12" s="25" t="s">
        <v>6</v>
      </c>
      <c r="F12" s="31" t="s">
        <v>3</v>
      </c>
      <c r="G12" s="25" t="s">
        <v>45</v>
      </c>
      <c r="H12" s="32">
        <f>SUM('[1]9'!G37)</f>
        <v>7.5</v>
      </c>
      <c r="I12" s="32">
        <f>SUM('[1]9'!H37)</f>
        <v>7.5</v>
      </c>
    </row>
    <row r="13" spans="1:9" ht="60" x14ac:dyDescent="0.25">
      <c r="A13" s="22">
        <v>3</v>
      </c>
      <c r="B13" s="28" t="s">
        <v>2</v>
      </c>
      <c r="C13" s="29" t="s">
        <v>126</v>
      </c>
      <c r="D13" s="33" t="s">
        <v>123</v>
      </c>
      <c r="E13" s="25" t="s">
        <v>7</v>
      </c>
      <c r="F13" s="31" t="s">
        <v>3</v>
      </c>
      <c r="G13" s="25" t="s">
        <v>45</v>
      </c>
      <c r="H13" s="27">
        <f>SUM('[1]9'!G73)</f>
        <v>9651.5</v>
      </c>
      <c r="I13" s="27">
        <f>SUM('[1]9'!H73)</f>
        <v>7214.4</v>
      </c>
    </row>
    <row r="14" spans="1:9" ht="60" x14ac:dyDescent="0.25">
      <c r="A14" s="22"/>
      <c r="B14" s="28" t="s">
        <v>2</v>
      </c>
      <c r="C14" s="29" t="s">
        <v>126</v>
      </c>
      <c r="D14" s="33" t="s">
        <v>123</v>
      </c>
      <c r="E14" s="25" t="s">
        <v>7</v>
      </c>
      <c r="F14" s="9" t="s">
        <v>8</v>
      </c>
      <c r="G14" s="25" t="s">
        <v>45</v>
      </c>
      <c r="H14" s="27">
        <f>SUM('[1]9'!G77+'[1]9'!G81)</f>
        <v>54.400000000000006</v>
      </c>
      <c r="I14" s="27">
        <f>SUM('[1]9'!H77+'[1]9'!H81)</f>
        <v>54.400000000000006</v>
      </c>
    </row>
    <row r="15" spans="1:9" ht="82.5" customHeight="1" x14ac:dyDescent="0.25">
      <c r="A15" s="28" t="s">
        <v>127</v>
      </c>
      <c r="B15" s="28" t="s">
        <v>9</v>
      </c>
      <c r="C15" s="24" t="s">
        <v>128</v>
      </c>
      <c r="D15" s="33" t="s">
        <v>123</v>
      </c>
      <c r="E15" s="25"/>
      <c r="F15" s="31" t="s">
        <v>129</v>
      </c>
      <c r="G15" s="25"/>
      <c r="H15" s="27">
        <f>H16+H17+H18</f>
        <v>1698.7</v>
      </c>
      <c r="I15" s="27">
        <f>I16+I17+I18</f>
        <v>1639.2</v>
      </c>
    </row>
    <row r="16" spans="1:9" ht="60" x14ac:dyDescent="0.25">
      <c r="A16" s="22">
        <v>5</v>
      </c>
      <c r="B16" s="28" t="s">
        <v>9</v>
      </c>
      <c r="C16" s="24" t="s">
        <v>130</v>
      </c>
      <c r="D16" s="33" t="s">
        <v>123</v>
      </c>
      <c r="E16" s="25" t="s">
        <v>7</v>
      </c>
      <c r="F16" s="31" t="s">
        <v>131</v>
      </c>
      <c r="G16" s="25" t="s">
        <v>11</v>
      </c>
      <c r="H16" s="27">
        <f>SUM('[1]9'!G92)</f>
        <v>1076.5999999999999</v>
      </c>
      <c r="I16" s="27">
        <f>SUM('[1]9'!H92)</f>
        <v>1017.0999999999999</v>
      </c>
    </row>
    <row r="17" spans="1:9" ht="60" x14ac:dyDescent="0.25">
      <c r="A17" s="22">
        <v>6</v>
      </c>
      <c r="B17" s="28" t="s">
        <v>9</v>
      </c>
      <c r="C17" s="24" t="s">
        <v>130</v>
      </c>
      <c r="D17" s="33" t="s">
        <v>123</v>
      </c>
      <c r="E17" s="25" t="s">
        <v>7</v>
      </c>
      <c r="F17" s="31" t="s">
        <v>131</v>
      </c>
      <c r="G17" s="25" t="s">
        <v>12</v>
      </c>
      <c r="H17" s="27">
        <f>SUM('[1]9'!G97)</f>
        <v>613.80000000000007</v>
      </c>
      <c r="I17" s="27">
        <f>SUM('[1]9'!H97)</f>
        <v>613.80000000000007</v>
      </c>
    </row>
    <row r="18" spans="1:9" ht="60" x14ac:dyDescent="0.25">
      <c r="A18" s="22">
        <v>7</v>
      </c>
      <c r="B18" s="28" t="s">
        <v>9</v>
      </c>
      <c r="C18" s="24" t="s">
        <v>130</v>
      </c>
      <c r="D18" s="33" t="s">
        <v>123</v>
      </c>
      <c r="E18" s="25" t="s">
        <v>7</v>
      </c>
      <c r="F18" s="31" t="s">
        <v>131</v>
      </c>
      <c r="G18" s="25" t="s">
        <v>112</v>
      </c>
      <c r="H18" s="27">
        <f>SUM('[1]9'!G101)</f>
        <v>8.3000000000000007</v>
      </c>
      <c r="I18" s="27">
        <f>SUM('[1]9'!H101)</f>
        <v>8.3000000000000007</v>
      </c>
    </row>
    <row r="19" spans="1:9" ht="60" x14ac:dyDescent="0.25">
      <c r="A19" s="22"/>
      <c r="B19" s="28" t="s">
        <v>14</v>
      </c>
      <c r="C19" s="29" t="s">
        <v>132</v>
      </c>
      <c r="D19" s="33" t="s">
        <v>123</v>
      </c>
      <c r="E19" s="25"/>
      <c r="F19" s="34" t="s">
        <v>133</v>
      </c>
      <c r="G19" s="25"/>
      <c r="H19" s="27">
        <f>H20+H21+H22</f>
        <v>9278.3000000000011</v>
      </c>
      <c r="I19" s="27">
        <f>I20+I21+I22</f>
        <v>8613</v>
      </c>
    </row>
    <row r="20" spans="1:9" ht="60" x14ac:dyDescent="0.25">
      <c r="A20" s="22">
        <v>8</v>
      </c>
      <c r="B20" s="28" t="s">
        <v>14</v>
      </c>
      <c r="C20" s="29" t="s">
        <v>134</v>
      </c>
      <c r="D20" s="33" t="s">
        <v>123</v>
      </c>
      <c r="E20" s="25" t="s">
        <v>6</v>
      </c>
      <c r="F20" s="34" t="s">
        <v>15</v>
      </c>
      <c r="G20" s="25" t="s">
        <v>45</v>
      </c>
      <c r="H20" s="27">
        <f>SUM('[1]9'!G42)</f>
        <v>28</v>
      </c>
      <c r="I20" s="27">
        <f>SUM('[1]9'!H42)</f>
        <v>28</v>
      </c>
    </row>
    <row r="21" spans="1:9" ht="60" x14ac:dyDescent="0.25">
      <c r="A21" s="22">
        <v>9</v>
      </c>
      <c r="B21" s="28" t="s">
        <v>14</v>
      </c>
      <c r="C21" s="29" t="s">
        <v>134</v>
      </c>
      <c r="D21" s="33" t="s">
        <v>123</v>
      </c>
      <c r="E21" s="25" t="s">
        <v>7</v>
      </c>
      <c r="F21" s="34" t="s">
        <v>15</v>
      </c>
      <c r="G21" s="25" t="s">
        <v>45</v>
      </c>
      <c r="H21" s="27">
        <v>9140.6</v>
      </c>
      <c r="I21" s="27">
        <f>SUM('[1]9'!H112)</f>
        <v>8585</v>
      </c>
    </row>
    <row r="22" spans="1:9" ht="60" x14ac:dyDescent="0.25">
      <c r="A22" s="22"/>
      <c r="B22" s="28" t="s">
        <v>14</v>
      </c>
      <c r="C22" s="29" t="s">
        <v>134</v>
      </c>
      <c r="D22" s="33" t="s">
        <v>123</v>
      </c>
      <c r="E22" s="25" t="s">
        <v>7</v>
      </c>
      <c r="F22" s="34" t="s">
        <v>16</v>
      </c>
      <c r="G22" s="25" t="s">
        <v>45</v>
      </c>
      <c r="H22" s="27">
        <f>SUM('[1]9'!G116)</f>
        <v>109.7</v>
      </c>
      <c r="I22" s="27">
        <f>SUM('[1]9'!H116)</f>
        <v>0</v>
      </c>
    </row>
    <row r="23" spans="1:9" ht="75" x14ac:dyDescent="0.25">
      <c r="A23" s="22"/>
      <c r="B23" s="35" t="s">
        <v>135</v>
      </c>
      <c r="C23" s="24" t="s">
        <v>136</v>
      </c>
      <c r="D23" s="33" t="s">
        <v>123</v>
      </c>
      <c r="E23" s="25"/>
      <c r="F23" s="34" t="s">
        <v>137</v>
      </c>
      <c r="G23" s="25"/>
      <c r="H23" s="27">
        <f>H24+H25+H26+H27</f>
        <v>4511</v>
      </c>
      <c r="I23" s="27">
        <f>I24+I25+I26+I27</f>
        <v>4711</v>
      </c>
    </row>
    <row r="24" spans="1:9" ht="75" x14ac:dyDescent="0.25">
      <c r="A24" s="22">
        <v>10</v>
      </c>
      <c r="B24" s="35" t="s">
        <v>135</v>
      </c>
      <c r="C24" s="24" t="s">
        <v>138</v>
      </c>
      <c r="D24" s="33" t="s">
        <v>123</v>
      </c>
      <c r="E24" s="25" t="s">
        <v>18</v>
      </c>
      <c r="F24" s="31" t="s">
        <v>17</v>
      </c>
      <c r="G24" s="25" t="s">
        <v>11</v>
      </c>
      <c r="H24" s="27">
        <f>SUM('[1]9'!G16)</f>
        <v>4433.5</v>
      </c>
      <c r="I24" s="27">
        <f>SUM('[1]9'!H16)</f>
        <v>4633.6000000000004</v>
      </c>
    </row>
    <row r="25" spans="1:9" ht="75" x14ac:dyDescent="0.25">
      <c r="A25" s="22">
        <v>11</v>
      </c>
      <c r="B25" s="35" t="s">
        <v>135</v>
      </c>
      <c r="C25" s="24" t="s">
        <v>138</v>
      </c>
      <c r="D25" s="33" t="s">
        <v>123</v>
      </c>
      <c r="E25" s="25" t="s">
        <v>18</v>
      </c>
      <c r="F25" s="31" t="s">
        <v>17</v>
      </c>
      <c r="G25" s="25" t="s">
        <v>12</v>
      </c>
      <c r="H25" s="27">
        <f>SUM('[1]9'!G20)</f>
        <v>66</v>
      </c>
      <c r="I25" s="27">
        <f>SUM('[1]9'!H20)</f>
        <v>65.900000000000006</v>
      </c>
    </row>
    <row r="26" spans="1:9" ht="75" x14ac:dyDescent="0.25">
      <c r="A26" s="22">
        <v>12</v>
      </c>
      <c r="B26" s="35" t="s">
        <v>135</v>
      </c>
      <c r="C26" s="24" t="s">
        <v>138</v>
      </c>
      <c r="D26" s="33" t="s">
        <v>123</v>
      </c>
      <c r="E26" s="25" t="s">
        <v>18</v>
      </c>
      <c r="F26" s="31" t="s">
        <v>17</v>
      </c>
      <c r="G26" s="25" t="s">
        <v>112</v>
      </c>
      <c r="H26" s="27">
        <f>SUM('[1]9'!G24)</f>
        <v>10</v>
      </c>
      <c r="I26" s="27">
        <f>SUM('[1]9'!H24)</f>
        <v>10</v>
      </c>
    </row>
    <row r="27" spans="1:9" ht="75" x14ac:dyDescent="0.25">
      <c r="A27" s="22"/>
      <c r="B27" s="35" t="s">
        <v>135</v>
      </c>
      <c r="C27" s="24" t="s">
        <v>138</v>
      </c>
      <c r="D27" s="33" t="s">
        <v>123</v>
      </c>
      <c r="E27" s="25" t="s">
        <v>6</v>
      </c>
      <c r="F27" s="31" t="s">
        <v>137</v>
      </c>
      <c r="G27" s="25" t="s">
        <v>12</v>
      </c>
      <c r="H27" s="27">
        <f>SUM('[1]9'!G47)</f>
        <v>1.5</v>
      </c>
      <c r="I27" s="27">
        <f>SUM('[1]9'!H47)</f>
        <v>1.5</v>
      </c>
    </row>
    <row r="28" spans="1:9" ht="75" x14ac:dyDescent="0.25">
      <c r="A28" s="22"/>
      <c r="B28" s="35" t="s">
        <v>20</v>
      </c>
      <c r="C28" s="24" t="s">
        <v>139</v>
      </c>
      <c r="D28" s="33" t="s">
        <v>123</v>
      </c>
      <c r="E28" s="25"/>
      <c r="F28" s="31"/>
      <c r="G28" s="25"/>
      <c r="H28" s="27">
        <f>H29+H30+H31</f>
        <v>1630.8</v>
      </c>
      <c r="I28" s="27">
        <f>I29+I30+I31</f>
        <v>1719.3</v>
      </c>
    </row>
    <row r="29" spans="1:9" ht="75" x14ac:dyDescent="0.25">
      <c r="A29" s="22">
        <v>13</v>
      </c>
      <c r="B29" s="35" t="s">
        <v>20</v>
      </c>
      <c r="C29" s="24" t="s">
        <v>139</v>
      </c>
      <c r="D29" s="33" t="s">
        <v>123</v>
      </c>
      <c r="E29" s="25" t="s">
        <v>22</v>
      </c>
      <c r="F29" s="31" t="s">
        <v>21</v>
      </c>
      <c r="G29" s="25" t="s">
        <v>11</v>
      </c>
      <c r="H29" s="27">
        <f>SUM('[1]9'!G128)</f>
        <v>1511.6</v>
      </c>
      <c r="I29" s="27">
        <f>SUM('[1]9'!H128)</f>
        <v>1597.1</v>
      </c>
    </row>
    <row r="30" spans="1:9" ht="75" x14ac:dyDescent="0.25">
      <c r="A30" s="22">
        <v>14</v>
      </c>
      <c r="B30" s="35" t="s">
        <v>20</v>
      </c>
      <c r="C30" s="24" t="s">
        <v>139</v>
      </c>
      <c r="D30" s="33" t="s">
        <v>123</v>
      </c>
      <c r="E30" s="25" t="s">
        <v>22</v>
      </c>
      <c r="F30" s="31" t="s">
        <v>21</v>
      </c>
      <c r="G30" s="25" t="s">
        <v>12</v>
      </c>
      <c r="H30" s="27">
        <f>SUM('[1]9'!G133)</f>
        <v>117.2</v>
      </c>
      <c r="I30" s="27">
        <f>SUM('[1]9'!H133)</f>
        <v>120.2</v>
      </c>
    </row>
    <row r="31" spans="1:9" ht="75" x14ac:dyDescent="0.25">
      <c r="A31" s="22"/>
      <c r="B31" s="35" t="s">
        <v>20</v>
      </c>
      <c r="C31" s="24" t="s">
        <v>139</v>
      </c>
      <c r="D31" s="33" t="s">
        <v>123</v>
      </c>
      <c r="E31" s="25" t="s">
        <v>6</v>
      </c>
      <c r="F31" s="31" t="s">
        <v>21</v>
      </c>
      <c r="G31" s="25" t="s">
        <v>12</v>
      </c>
      <c r="H31" s="32">
        <f>SUM('[1]9'!G51)</f>
        <v>2</v>
      </c>
      <c r="I31" s="32">
        <f>SUM('[1]9'!H51)</f>
        <v>2</v>
      </c>
    </row>
    <row r="32" spans="1:9" ht="30" x14ac:dyDescent="0.25">
      <c r="A32" s="22"/>
      <c r="B32" s="36" t="s">
        <v>140</v>
      </c>
      <c r="C32" s="24" t="s">
        <v>139</v>
      </c>
      <c r="D32" s="33" t="s">
        <v>123</v>
      </c>
      <c r="E32" s="25"/>
      <c r="F32" s="34"/>
      <c r="G32" s="25"/>
      <c r="H32" s="27">
        <f>H33+H35+H36+H37+H38+H42+H43+H44+H34</f>
        <v>5830.7</v>
      </c>
      <c r="I32" s="27">
        <f>I33+I35+I36+I37+I38+I42+I43+I44+I34</f>
        <v>3892.8999999999996</v>
      </c>
    </row>
    <row r="33" spans="1:9" ht="60" x14ac:dyDescent="0.25">
      <c r="A33" s="22"/>
      <c r="B33" s="37" t="s">
        <v>141</v>
      </c>
      <c r="C33" s="29" t="s">
        <v>126</v>
      </c>
      <c r="D33" s="33" t="s">
        <v>123</v>
      </c>
      <c r="E33" s="25" t="s">
        <v>53</v>
      </c>
      <c r="F33" s="38" t="s">
        <v>68</v>
      </c>
      <c r="G33" s="25" t="s">
        <v>45</v>
      </c>
      <c r="H33" s="27">
        <f>SUM('[1]9'!G139)</f>
        <v>53.4</v>
      </c>
      <c r="I33" s="27">
        <f>SUM('[1]9'!H139)</f>
        <v>53.4</v>
      </c>
    </row>
    <row r="34" spans="1:9" ht="75" x14ac:dyDescent="0.25">
      <c r="A34" s="22"/>
      <c r="B34" s="3" t="s">
        <v>142</v>
      </c>
      <c r="C34" s="24" t="s">
        <v>130</v>
      </c>
      <c r="D34" s="33"/>
      <c r="E34" s="25" t="s">
        <v>6</v>
      </c>
      <c r="F34" s="25" t="s">
        <v>82</v>
      </c>
      <c r="G34" s="31" t="s">
        <v>12</v>
      </c>
      <c r="H34" s="27">
        <f>SUM('[1]9'!G55)</f>
        <v>3</v>
      </c>
      <c r="I34" s="27">
        <f>SUM('[1]9'!H55)</f>
        <v>0</v>
      </c>
    </row>
    <row r="35" spans="1:9" ht="60" x14ac:dyDescent="0.25">
      <c r="A35" s="22"/>
      <c r="B35" s="28" t="s">
        <v>143</v>
      </c>
      <c r="C35" s="24" t="s">
        <v>138</v>
      </c>
      <c r="D35" s="33" t="s">
        <v>123</v>
      </c>
      <c r="E35" s="33" t="s">
        <v>53</v>
      </c>
      <c r="F35" s="39">
        <v>4361279521</v>
      </c>
      <c r="G35" s="31" t="s">
        <v>12</v>
      </c>
      <c r="H35" s="27">
        <f>SUM('[1]9'!G60)</f>
        <v>40</v>
      </c>
      <c r="I35" s="27">
        <f>SUM('[1]9'!H60)</f>
        <v>40</v>
      </c>
    </row>
    <row r="36" spans="1:9" ht="60" x14ac:dyDescent="0.25">
      <c r="A36" s="22"/>
      <c r="B36" s="40" t="s">
        <v>144</v>
      </c>
      <c r="C36" s="24" t="s">
        <v>130</v>
      </c>
      <c r="D36" s="33" t="s">
        <v>123</v>
      </c>
      <c r="E36" s="25" t="s">
        <v>22</v>
      </c>
      <c r="F36" s="41" t="s">
        <v>86</v>
      </c>
      <c r="G36" s="25" t="s">
        <v>12</v>
      </c>
      <c r="H36" s="27">
        <f>SUM('[1]9'!G143)</f>
        <v>5</v>
      </c>
      <c r="I36" s="27">
        <f>SUM('[1]9'!H143)</f>
        <v>5</v>
      </c>
    </row>
    <row r="37" spans="1:9" ht="60" x14ac:dyDescent="0.25">
      <c r="A37" s="22"/>
      <c r="B37" s="40" t="s">
        <v>144</v>
      </c>
      <c r="C37" s="29" t="s">
        <v>124</v>
      </c>
      <c r="D37" s="33" t="s">
        <v>123</v>
      </c>
      <c r="E37" s="25" t="s">
        <v>22</v>
      </c>
      <c r="F37" s="31" t="s">
        <v>86</v>
      </c>
      <c r="G37" s="25" t="s">
        <v>45</v>
      </c>
      <c r="H37" s="27">
        <f>SUM('[1]9'!G146)</f>
        <v>30</v>
      </c>
      <c r="I37" s="27">
        <f>SUM('[1]9'!H146)</f>
        <v>30</v>
      </c>
    </row>
    <row r="38" spans="1:9" ht="75" x14ac:dyDescent="0.25">
      <c r="A38" s="22"/>
      <c r="B38" s="23" t="s">
        <v>145</v>
      </c>
      <c r="C38" s="24" t="s">
        <v>139</v>
      </c>
      <c r="D38" s="33" t="s">
        <v>123</v>
      </c>
      <c r="E38" s="25"/>
      <c r="F38" s="31" t="s">
        <v>89</v>
      </c>
      <c r="G38" s="25"/>
      <c r="H38" s="27">
        <f>SUM(H39+H40+H41)</f>
        <v>364.5</v>
      </c>
      <c r="I38" s="27">
        <f>SUM(I39+I40+I41)</f>
        <v>364.5</v>
      </c>
    </row>
    <row r="39" spans="1:9" ht="75" x14ac:dyDescent="0.25">
      <c r="A39" s="22"/>
      <c r="B39" s="23" t="s">
        <v>145</v>
      </c>
      <c r="C39" s="24" t="s">
        <v>138</v>
      </c>
      <c r="D39" s="33" t="s">
        <v>123</v>
      </c>
      <c r="E39" s="25" t="s">
        <v>53</v>
      </c>
      <c r="F39" s="42" t="s">
        <v>91</v>
      </c>
      <c r="G39" s="25" t="s">
        <v>12</v>
      </c>
      <c r="H39" s="27">
        <f>SUM('[1]9'!G65)</f>
        <v>139.5</v>
      </c>
      <c r="I39" s="27">
        <f>SUM('[1]9'!H65)</f>
        <v>139.5</v>
      </c>
    </row>
    <row r="40" spans="1:9" ht="90" x14ac:dyDescent="0.25">
      <c r="A40" s="22"/>
      <c r="B40" s="43" t="s">
        <v>146</v>
      </c>
      <c r="C40" s="24" t="s">
        <v>130</v>
      </c>
      <c r="D40" s="33" t="s">
        <v>123</v>
      </c>
      <c r="E40" s="25" t="s">
        <v>22</v>
      </c>
      <c r="F40" s="42" t="s">
        <v>91</v>
      </c>
      <c r="G40" s="25" t="s">
        <v>12</v>
      </c>
      <c r="H40" s="27">
        <f>SUM('[1]9'!G151)</f>
        <v>37</v>
      </c>
      <c r="I40" s="27">
        <f>SUM('[1]9'!H151)</f>
        <v>37</v>
      </c>
    </row>
    <row r="41" spans="1:9" ht="90" x14ac:dyDescent="0.25">
      <c r="A41" s="22">
        <v>23</v>
      </c>
      <c r="B41" s="43" t="s">
        <v>146</v>
      </c>
      <c r="C41" s="29" t="s">
        <v>126</v>
      </c>
      <c r="D41" s="33" t="s">
        <v>123</v>
      </c>
      <c r="E41" s="25" t="s">
        <v>22</v>
      </c>
      <c r="F41" s="42" t="s">
        <v>91</v>
      </c>
      <c r="G41" s="25" t="s">
        <v>45</v>
      </c>
      <c r="H41" s="27">
        <f>SUM('[1]9'!G154)</f>
        <v>188</v>
      </c>
      <c r="I41" s="27">
        <f>SUM('[1]9'!H154)</f>
        <v>188</v>
      </c>
    </row>
    <row r="42" spans="1:9" ht="75" x14ac:dyDescent="0.25">
      <c r="A42" s="22"/>
      <c r="B42" s="23" t="s">
        <v>147</v>
      </c>
      <c r="C42" s="24" t="s">
        <v>139</v>
      </c>
      <c r="D42" s="33" t="s">
        <v>123</v>
      </c>
      <c r="E42" s="25" t="s">
        <v>22</v>
      </c>
      <c r="F42" s="31" t="s">
        <v>93</v>
      </c>
      <c r="G42" s="25" t="s">
        <v>45</v>
      </c>
      <c r="H42" s="27">
        <f>SUM('[1]9'!G158)</f>
        <v>32</v>
      </c>
      <c r="I42" s="27">
        <f>SUM('[1]9'!H158)</f>
        <v>32</v>
      </c>
    </row>
    <row r="43" spans="1:9" ht="60" x14ac:dyDescent="0.25">
      <c r="A43" s="22"/>
      <c r="B43" s="44" t="s">
        <v>148</v>
      </c>
      <c r="C43" s="29" t="s">
        <v>134</v>
      </c>
      <c r="D43" s="33" t="s">
        <v>123</v>
      </c>
      <c r="E43" s="25" t="s">
        <v>22</v>
      </c>
      <c r="F43" s="31" t="s">
        <v>94</v>
      </c>
      <c r="G43" s="25" t="s">
        <v>45</v>
      </c>
      <c r="H43" s="27">
        <f>SUM('[1]9'!G162)</f>
        <v>18</v>
      </c>
      <c r="I43" s="27">
        <f>SUM('[1]9'!H162)</f>
        <v>18</v>
      </c>
    </row>
    <row r="44" spans="1:9" ht="60" x14ac:dyDescent="0.25">
      <c r="A44" s="22"/>
      <c r="B44" s="3" t="s">
        <v>149</v>
      </c>
      <c r="C44" s="45"/>
      <c r="D44" s="33" t="s">
        <v>123</v>
      </c>
      <c r="E44" s="25"/>
      <c r="F44" s="31" t="s">
        <v>107</v>
      </c>
      <c r="G44" s="25"/>
      <c r="H44" s="27">
        <f>SUM(H45:H48)</f>
        <v>5284.8</v>
      </c>
      <c r="I44" s="27">
        <f>SUM(I45:I48)</f>
        <v>3349.9999999999995</v>
      </c>
    </row>
    <row r="45" spans="1:9" ht="75" x14ac:dyDescent="0.25">
      <c r="A45" s="22"/>
      <c r="B45" s="46" t="s">
        <v>150</v>
      </c>
      <c r="C45" s="47" t="s">
        <v>138</v>
      </c>
      <c r="D45" s="33" t="s">
        <v>123</v>
      </c>
      <c r="E45" s="25" t="s">
        <v>18</v>
      </c>
      <c r="F45" s="31" t="s">
        <v>107</v>
      </c>
      <c r="G45" s="25" t="s">
        <v>11</v>
      </c>
      <c r="H45" s="27">
        <f>SUM('[1]9'!G30)</f>
        <v>181.1</v>
      </c>
      <c r="I45" s="27">
        <f>SUM('[1]9'!H30)</f>
        <v>166.1</v>
      </c>
    </row>
    <row r="46" spans="1:9" ht="75" x14ac:dyDescent="0.25">
      <c r="A46" s="22"/>
      <c r="B46" s="46" t="s">
        <v>150</v>
      </c>
      <c r="C46" s="47" t="s">
        <v>128</v>
      </c>
      <c r="D46" s="33" t="s">
        <v>123</v>
      </c>
      <c r="E46" s="25" t="s">
        <v>7</v>
      </c>
      <c r="F46" s="31" t="s">
        <v>107</v>
      </c>
      <c r="G46" s="25" t="s">
        <v>11</v>
      </c>
      <c r="H46" s="27">
        <f>SUM('[1]9'!G106)</f>
        <v>237.7</v>
      </c>
      <c r="I46" s="27">
        <f>SUM('[1]9'!H106)</f>
        <v>349.6</v>
      </c>
    </row>
    <row r="47" spans="1:9" ht="75" x14ac:dyDescent="0.25">
      <c r="A47" s="22"/>
      <c r="B47" s="46" t="s">
        <v>150</v>
      </c>
      <c r="C47" s="47" t="s">
        <v>151</v>
      </c>
      <c r="D47" s="33" t="s">
        <v>123</v>
      </c>
      <c r="E47" s="25" t="s">
        <v>7</v>
      </c>
      <c r="F47" s="31" t="s">
        <v>107</v>
      </c>
      <c r="G47" s="25" t="s">
        <v>45</v>
      </c>
      <c r="H47" s="27">
        <f>SUM('[1]9'!G87+'[1]9'!G122)</f>
        <v>4659.8</v>
      </c>
      <c r="I47" s="27">
        <f>SUM('[1]9'!H87+'[1]9'!H122)</f>
        <v>2645.2</v>
      </c>
    </row>
    <row r="48" spans="1:9" ht="75" x14ac:dyDescent="0.25">
      <c r="A48" s="22"/>
      <c r="B48" s="46" t="s">
        <v>150</v>
      </c>
      <c r="C48" s="47" t="s">
        <v>139</v>
      </c>
      <c r="D48" s="33" t="s">
        <v>123</v>
      </c>
      <c r="E48" s="25" t="s">
        <v>22</v>
      </c>
      <c r="F48" s="31" t="s">
        <v>107</v>
      </c>
      <c r="G48" s="25" t="s">
        <v>11</v>
      </c>
      <c r="H48" s="27">
        <f>SUM('[1]9'!G168)</f>
        <v>206.2</v>
      </c>
      <c r="I48" s="27">
        <f>SUM('[1]9'!H168)</f>
        <v>189.1</v>
      </c>
    </row>
    <row r="49" spans="1:9" ht="16.5" x14ac:dyDescent="0.3">
      <c r="A49" s="48"/>
      <c r="B49" s="49" t="s">
        <v>152</v>
      </c>
      <c r="C49" s="50"/>
      <c r="D49" s="51" t="s">
        <v>123</v>
      </c>
      <c r="E49" s="51"/>
      <c r="F49" s="51"/>
      <c r="G49" s="51"/>
      <c r="H49" s="52">
        <f>H10+H32</f>
        <v>32662.9</v>
      </c>
      <c r="I49" s="52">
        <f>I10+I32</f>
        <v>27851.699999999997</v>
      </c>
    </row>
    <row r="50" spans="1:9" ht="45" x14ac:dyDescent="0.25">
      <c r="A50" s="53"/>
      <c r="B50" s="23" t="s">
        <v>153</v>
      </c>
      <c r="C50" s="54"/>
      <c r="D50" s="25" t="s">
        <v>154</v>
      </c>
      <c r="E50" s="25" t="s">
        <v>155</v>
      </c>
      <c r="F50" s="55" t="s">
        <v>23</v>
      </c>
      <c r="G50" s="55"/>
      <c r="H50" s="56">
        <f>H51+H59+H67+H71+H76+H87</f>
        <v>257457.1</v>
      </c>
      <c r="I50" s="56">
        <f>I51+I59+I67+I71+I76+I87</f>
        <v>261371.4</v>
      </c>
    </row>
    <row r="51" spans="1:9" ht="60" x14ac:dyDescent="0.25">
      <c r="A51" s="57"/>
      <c r="B51" s="35" t="s">
        <v>156</v>
      </c>
      <c r="C51" s="58" t="s">
        <v>157</v>
      </c>
      <c r="D51" s="59" t="s">
        <v>154</v>
      </c>
      <c r="E51" s="59" t="s">
        <v>155</v>
      </c>
      <c r="F51" s="60" t="s">
        <v>24</v>
      </c>
      <c r="G51" s="59"/>
      <c r="H51" s="61">
        <f>H52+H56+H57+H58</f>
        <v>62612.7</v>
      </c>
      <c r="I51" s="61">
        <f>I52+I56+I57+I58</f>
        <v>62612.7</v>
      </c>
    </row>
    <row r="52" spans="1:9" ht="60.75" x14ac:dyDescent="0.3">
      <c r="A52" s="62">
        <v>25</v>
      </c>
      <c r="B52" s="35" t="s">
        <v>156</v>
      </c>
      <c r="C52" s="58" t="s">
        <v>157</v>
      </c>
      <c r="D52" s="59" t="s">
        <v>154</v>
      </c>
      <c r="E52" s="59" t="s">
        <v>25</v>
      </c>
      <c r="F52" s="60" t="s">
        <v>158</v>
      </c>
      <c r="G52" s="59"/>
      <c r="H52" s="27">
        <f>H53+H54+H55</f>
        <v>9179.6</v>
      </c>
      <c r="I52" s="27">
        <f>I53+I54+I55</f>
        <v>9179.6</v>
      </c>
    </row>
    <row r="53" spans="1:9" ht="60" x14ac:dyDescent="0.25">
      <c r="A53" s="63">
        <v>26</v>
      </c>
      <c r="B53" s="35" t="s">
        <v>156</v>
      </c>
      <c r="C53" s="58" t="s">
        <v>157</v>
      </c>
      <c r="D53" s="59" t="s">
        <v>154</v>
      </c>
      <c r="E53" s="59" t="s">
        <v>25</v>
      </c>
      <c r="F53" s="60" t="s">
        <v>158</v>
      </c>
      <c r="G53" s="59" t="s">
        <v>11</v>
      </c>
      <c r="H53" s="64">
        <f>SUM('[1]9'!G178)</f>
        <v>11.9</v>
      </c>
      <c r="I53" s="64">
        <f>SUM('[1]9'!H178)</f>
        <v>11.9</v>
      </c>
    </row>
    <row r="54" spans="1:9" ht="60" x14ac:dyDescent="0.25">
      <c r="A54" s="65"/>
      <c r="B54" s="35" t="s">
        <v>156</v>
      </c>
      <c r="C54" s="58" t="s">
        <v>157</v>
      </c>
      <c r="D54" s="59" t="s">
        <v>154</v>
      </c>
      <c r="E54" s="59" t="s">
        <v>25</v>
      </c>
      <c r="F54" s="60" t="s">
        <v>158</v>
      </c>
      <c r="G54" s="59" t="s">
        <v>12</v>
      </c>
      <c r="H54" s="64">
        <f>SUM('[1]9'!G181)</f>
        <v>8965.1</v>
      </c>
      <c r="I54" s="64">
        <f>SUM('[1]9'!H181)</f>
        <v>8965.1</v>
      </c>
    </row>
    <row r="55" spans="1:9" ht="60" x14ac:dyDescent="0.25">
      <c r="A55" s="65"/>
      <c r="B55" s="35" t="s">
        <v>156</v>
      </c>
      <c r="C55" s="58" t="s">
        <v>159</v>
      </c>
      <c r="D55" s="59" t="s">
        <v>154</v>
      </c>
      <c r="E55" s="59" t="s">
        <v>25</v>
      </c>
      <c r="F55" s="60" t="s">
        <v>158</v>
      </c>
      <c r="G55" s="59" t="s">
        <v>112</v>
      </c>
      <c r="H55" s="64">
        <f>SUM('[1]9'!G185)</f>
        <v>202.6</v>
      </c>
      <c r="I55" s="64">
        <f>SUM('[1]9'!H185)</f>
        <v>202.6</v>
      </c>
    </row>
    <row r="56" spans="1:9" ht="60" x14ac:dyDescent="0.25">
      <c r="A56" s="65">
        <v>27</v>
      </c>
      <c r="B56" s="35" t="s">
        <v>156</v>
      </c>
      <c r="C56" s="58" t="s">
        <v>157</v>
      </c>
      <c r="D56" s="59" t="s">
        <v>154</v>
      </c>
      <c r="E56" s="59" t="s">
        <v>25</v>
      </c>
      <c r="F56" s="66" t="s">
        <v>26</v>
      </c>
      <c r="G56" s="59" t="s">
        <v>11</v>
      </c>
      <c r="H56" s="64">
        <f>SUM('[1]9'!G191)</f>
        <v>52968.1</v>
      </c>
      <c r="I56" s="64">
        <f>SUM('[1]9'!H191)</f>
        <v>52968.1</v>
      </c>
    </row>
    <row r="57" spans="1:9" ht="60" x14ac:dyDescent="0.25">
      <c r="A57" s="65">
        <v>28</v>
      </c>
      <c r="B57" s="35" t="s">
        <v>156</v>
      </c>
      <c r="C57" s="58" t="s">
        <v>157</v>
      </c>
      <c r="D57" s="25" t="s">
        <v>154</v>
      </c>
      <c r="E57" s="25" t="s">
        <v>25</v>
      </c>
      <c r="F57" s="67" t="s">
        <v>26</v>
      </c>
      <c r="G57" s="25" t="s">
        <v>12</v>
      </c>
      <c r="H57" s="27">
        <f>SUM('[1]9'!G195)</f>
        <v>425</v>
      </c>
      <c r="I57" s="27">
        <f>SUM('[1]9'!H195)</f>
        <v>425</v>
      </c>
    </row>
    <row r="58" spans="1:9" ht="60" x14ac:dyDescent="0.25">
      <c r="A58" s="65">
        <v>29</v>
      </c>
      <c r="B58" s="35" t="s">
        <v>156</v>
      </c>
      <c r="C58" s="58" t="s">
        <v>157</v>
      </c>
      <c r="D58" s="59" t="s">
        <v>154</v>
      </c>
      <c r="E58" s="59" t="s">
        <v>6</v>
      </c>
      <c r="F58" s="60" t="s">
        <v>158</v>
      </c>
      <c r="G58" s="59" t="s">
        <v>12</v>
      </c>
      <c r="H58" s="64">
        <f>SUM('[1]9'!G271)</f>
        <v>40</v>
      </c>
      <c r="I58" s="64">
        <f>SUM('[1]9'!H271)</f>
        <v>40</v>
      </c>
    </row>
    <row r="59" spans="1:9" ht="60" x14ac:dyDescent="0.25">
      <c r="A59" s="65">
        <v>30</v>
      </c>
      <c r="B59" s="35" t="s">
        <v>27</v>
      </c>
      <c r="C59" s="47" t="s">
        <v>160</v>
      </c>
      <c r="D59" s="59" t="s">
        <v>154</v>
      </c>
      <c r="E59" s="59" t="s">
        <v>155</v>
      </c>
      <c r="F59" s="59" t="s">
        <v>28</v>
      </c>
      <c r="G59" s="59"/>
      <c r="H59" s="64">
        <f>SUM(H60:H66)</f>
        <v>177981.1</v>
      </c>
      <c r="I59" s="64">
        <f>SUM(I60:I66)</f>
        <v>181436.1</v>
      </c>
    </row>
    <row r="60" spans="1:9" ht="60" x14ac:dyDescent="0.25">
      <c r="A60" s="22">
        <v>31</v>
      </c>
      <c r="B60" s="35" t="s">
        <v>27</v>
      </c>
      <c r="C60" s="47" t="s">
        <v>160</v>
      </c>
      <c r="D60" s="25" t="s">
        <v>154</v>
      </c>
      <c r="E60" s="25" t="s">
        <v>29</v>
      </c>
      <c r="F60" s="25" t="s">
        <v>28</v>
      </c>
      <c r="G60" s="25" t="s">
        <v>45</v>
      </c>
      <c r="H60" s="68">
        <f>SUM('[1]9'!G202)</f>
        <v>9675.5</v>
      </c>
      <c r="I60" s="68">
        <f>SUM('[1]9'!H202)</f>
        <v>9612.5</v>
      </c>
    </row>
    <row r="61" spans="1:9" ht="60" x14ac:dyDescent="0.25">
      <c r="A61" s="22">
        <v>32</v>
      </c>
      <c r="B61" s="35" t="s">
        <v>27</v>
      </c>
      <c r="C61" s="47" t="s">
        <v>160</v>
      </c>
      <c r="D61" s="25" t="s">
        <v>154</v>
      </c>
      <c r="E61" s="25" t="s">
        <v>6</v>
      </c>
      <c r="F61" s="25" t="s">
        <v>28</v>
      </c>
      <c r="G61" s="25" t="s">
        <v>45</v>
      </c>
      <c r="H61" s="64">
        <f>SUM('[1]9'!G276)</f>
        <v>40</v>
      </c>
      <c r="I61" s="64">
        <f>SUM('[1]9'!H276)</f>
        <v>40</v>
      </c>
    </row>
    <row r="62" spans="1:9" ht="60" x14ac:dyDescent="0.25">
      <c r="A62" s="22"/>
      <c r="B62" s="35" t="s">
        <v>27</v>
      </c>
      <c r="C62" s="47" t="s">
        <v>160</v>
      </c>
      <c r="D62" s="25" t="s">
        <v>154</v>
      </c>
      <c r="E62" s="25" t="s">
        <v>29</v>
      </c>
      <c r="F62" s="25" t="s">
        <v>33</v>
      </c>
      <c r="G62" s="25" t="s">
        <v>45</v>
      </c>
      <c r="H62" s="27">
        <f>SUM('[1]9'!G206)</f>
        <v>154106.79999999999</v>
      </c>
      <c r="I62" s="27">
        <f>SUM('[1]9'!H206)</f>
        <v>154106.79999999999</v>
      </c>
    </row>
    <row r="63" spans="1:9" ht="60" x14ac:dyDescent="0.25">
      <c r="A63" s="22"/>
      <c r="B63" s="35" t="s">
        <v>27</v>
      </c>
      <c r="C63" s="47" t="s">
        <v>160</v>
      </c>
      <c r="D63" s="25" t="s">
        <v>154</v>
      </c>
      <c r="E63" s="25" t="s">
        <v>29</v>
      </c>
      <c r="F63" s="25" t="s">
        <v>30</v>
      </c>
      <c r="G63" s="25" t="s">
        <v>45</v>
      </c>
      <c r="H63" s="27">
        <f>SUM('[1]9'!G210+'[1]9'!G214)</f>
        <v>1514.7</v>
      </c>
      <c r="I63" s="27">
        <f>SUM('[1]9'!H210+'[1]9'!H214)</f>
        <v>1514.7</v>
      </c>
    </row>
    <row r="64" spans="1:9" ht="60" x14ac:dyDescent="0.25">
      <c r="A64" s="22"/>
      <c r="B64" s="35" t="s">
        <v>27</v>
      </c>
      <c r="C64" s="47" t="s">
        <v>160</v>
      </c>
      <c r="D64" s="25" t="s">
        <v>154</v>
      </c>
      <c r="E64" s="25" t="s">
        <v>29</v>
      </c>
      <c r="F64" s="25" t="s">
        <v>31</v>
      </c>
      <c r="G64" s="25" t="s">
        <v>45</v>
      </c>
      <c r="H64" s="27">
        <f>SUM('[1]9'!G218+'[1]9'!G222)</f>
        <v>2475.9</v>
      </c>
      <c r="I64" s="27">
        <f>SUM('[1]9'!H218+'[1]9'!H222)</f>
        <v>2475.9</v>
      </c>
    </row>
    <row r="65" spans="1:9" ht="60" x14ac:dyDescent="0.25">
      <c r="A65" s="22"/>
      <c r="B65" s="35" t="s">
        <v>27</v>
      </c>
      <c r="C65" s="47" t="s">
        <v>160</v>
      </c>
      <c r="D65" s="25" t="s">
        <v>154</v>
      </c>
      <c r="E65" s="25" t="s">
        <v>29</v>
      </c>
      <c r="F65" s="25" t="s">
        <v>32</v>
      </c>
      <c r="G65" s="25" t="s">
        <v>45</v>
      </c>
      <c r="H65" s="27">
        <f>SUM('[1]9'!G226+'[1]9'!G230)</f>
        <v>0</v>
      </c>
      <c r="I65" s="27">
        <f>SUM('[1]9'!H226+'[1]9'!H230)</f>
        <v>3518</v>
      </c>
    </row>
    <row r="66" spans="1:9" ht="60" x14ac:dyDescent="0.25">
      <c r="A66" s="22">
        <v>33</v>
      </c>
      <c r="B66" s="35" t="s">
        <v>27</v>
      </c>
      <c r="C66" s="47" t="s">
        <v>160</v>
      </c>
      <c r="D66" s="25" t="s">
        <v>154</v>
      </c>
      <c r="E66" s="25" t="s">
        <v>35</v>
      </c>
      <c r="F66" s="25" t="s">
        <v>34</v>
      </c>
      <c r="G66" s="25" t="s">
        <v>45</v>
      </c>
      <c r="H66" s="27">
        <f>SUM('[1]9'!G392)</f>
        <v>10168.200000000001</v>
      </c>
      <c r="I66" s="27">
        <f>SUM('[1]9'!H392)</f>
        <v>10168.200000000001</v>
      </c>
    </row>
    <row r="67" spans="1:9" ht="60" x14ac:dyDescent="0.25">
      <c r="A67" s="22"/>
      <c r="B67" s="35" t="s">
        <v>36</v>
      </c>
      <c r="C67" s="47" t="s">
        <v>161</v>
      </c>
      <c r="D67" s="25" t="s">
        <v>154</v>
      </c>
      <c r="E67" s="25" t="s">
        <v>18</v>
      </c>
      <c r="F67" s="25" t="s">
        <v>37</v>
      </c>
      <c r="G67" s="25"/>
      <c r="H67" s="27">
        <f>H68+H69+H70</f>
        <v>8254.7000000000007</v>
      </c>
      <c r="I67" s="27">
        <f>I68+I69+I70</f>
        <v>8255.7000000000007</v>
      </c>
    </row>
    <row r="68" spans="1:9" ht="60" x14ac:dyDescent="0.25">
      <c r="A68" s="22">
        <v>34</v>
      </c>
      <c r="B68" s="35" t="s">
        <v>36</v>
      </c>
      <c r="C68" s="47" t="s">
        <v>161</v>
      </c>
      <c r="D68" s="25" t="s">
        <v>154</v>
      </c>
      <c r="E68" s="25" t="s">
        <v>18</v>
      </c>
      <c r="F68" s="25" t="s">
        <v>38</v>
      </c>
      <c r="G68" s="25" t="s">
        <v>45</v>
      </c>
      <c r="H68" s="27">
        <f>SUM('[1]9'!G254)</f>
        <v>8101.2</v>
      </c>
      <c r="I68" s="27">
        <f>SUM('[1]9'!H254)</f>
        <v>8102.2</v>
      </c>
    </row>
    <row r="69" spans="1:9" ht="60" x14ac:dyDescent="0.25">
      <c r="A69" s="22"/>
      <c r="B69" s="35" t="s">
        <v>36</v>
      </c>
      <c r="C69" s="47" t="s">
        <v>161</v>
      </c>
      <c r="D69" s="25" t="s">
        <v>154</v>
      </c>
      <c r="E69" s="25" t="s">
        <v>18</v>
      </c>
      <c r="F69" s="25" t="s">
        <v>39</v>
      </c>
      <c r="G69" s="25" t="s">
        <v>45</v>
      </c>
      <c r="H69" s="27">
        <f>SUM('[1]9'!G258)</f>
        <v>145</v>
      </c>
      <c r="I69" s="27">
        <f>SUM('[1]9'!H258)</f>
        <v>145</v>
      </c>
    </row>
    <row r="70" spans="1:9" ht="60" x14ac:dyDescent="0.25">
      <c r="A70" s="22"/>
      <c r="B70" s="35" t="s">
        <v>36</v>
      </c>
      <c r="C70" s="47" t="s">
        <v>161</v>
      </c>
      <c r="D70" s="25" t="s">
        <v>154</v>
      </c>
      <c r="E70" s="25" t="s">
        <v>6</v>
      </c>
      <c r="F70" s="25" t="s">
        <v>38</v>
      </c>
      <c r="G70" s="25" t="s">
        <v>45</v>
      </c>
      <c r="H70" s="27">
        <f>SUM('[1]9'!G280)</f>
        <v>8.5</v>
      </c>
      <c r="I70" s="27">
        <f>SUM('[1]9'!H280)</f>
        <v>8.5</v>
      </c>
    </row>
    <row r="71" spans="1:9" ht="60" x14ac:dyDescent="0.25">
      <c r="A71" s="22">
        <v>35</v>
      </c>
      <c r="B71" s="43" t="s">
        <v>162</v>
      </c>
      <c r="C71" s="24" t="s">
        <v>163</v>
      </c>
      <c r="D71" s="25" t="s">
        <v>154</v>
      </c>
      <c r="E71" s="25" t="s">
        <v>43</v>
      </c>
      <c r="F71" s="25" t="s">
        <v>40</v>
      </c>
      <c r="G71" s="25"/>
      <c r="H71" s="27">
        <f>H72+H73+H74+H75</f>
        <v>1241.5999999999999</v>
      </c>
      <c r="I71" s="27">
        <f>I72+I73+I74+I75</f>
        <v>1241.5999999999999</v>
      </c>
    </row>
    <row r="72" spans="1:9" ht="195" x14ac:dyDescent="0.25">
      <c r="A72" s="22"/>
      <c r="B72" s="69" t="s">
        <v>41</v>
      </c>
      <c r="C72" s="47" t="s">
        <v>160</v>
      </c>
      <c r="D72" s="25" t="s">
        <v>154</v>
      </c>
      <c r="E72" s="25" t="s">
        <v>43</v>
      </c>
      <c r="F72" s="9" t="s">
        <v>42</v>
      </c>
      <c r="G72" s="25" t="s">
        <v>45</v>
      </c>
      <c r="H72" s="27">
        <f>SUM('[1]9'!G300)</f>
        <v>657</v>
      </c>
      <c r="I72" s="27">
        <f>SUM('[1]9'!H300)</f>
        <v>657</v>
      </c>
    </row>
    <row r="73" spans="1:9" ht="195" x14ac:dyDescent="0.25">
      <c r="A73" s="22"/>
      <c r="B73" s="69" t="s">
        <v>44</v>
      </c>
      <c r="C73" s="47" t="s">
        <v>160</v>
      </c>
      <c r="D73" s="25" t="s">
        <v>154</v>
      </c>
      <c r="E73" s="25" t="s">
        <v>43</v>
      </c>
      <c r="F73" s="9" t="s">
        <v>42</v>
      </c>
      <c r="G73" s="25" t="s">
        <v>45</v>
      </c>
      <c r="H73" s="27">
        <f>SUM('[1]9'!G304)</f>
        <v>34.700000000000003</v>
      </c>
      <c r="I73" s="27">
        <f>SUM('[1]9'!H304)</f>
        <v>34.700000000000003</v>
      </c>
    </row>
    <row r="74" spans="1:9" ht="60" x14ac:dyDescent="0.25">
      <c r="A74" s="22"/>
      <c r="B74" s="28" t="s">
        <v>46</v>
      </c>
      <c r="C74" s="47" t="s">
        <v>160</v>
      </c>
      <c r="D74" s="25" t="s">
        <v>154</v>
      </c>
      <c r="E74" s="25" t="s">
        <v>43</v>
      </c>
      <c r="F74" s="9" t="s">
        <v>47</v>
      </c>
      <c r="G74" s="25" t="s">
        <v>45</v>
      </c>
      <c r="H74" s="27">
        <f>SUM('[1]9'!G308)</f>
        <v>249.9</v>
      </c>
      <c r="I74" s="27">
        <f>SUM('[1]9'!H308)</f>
        <v>249.9</v>
      </c>
    </row>
    <row r="75" spans="1:9" ht="60" x14ac:dyDescent="0.25">
      <c r="A75" s="22"/>
      <c r="B75" s="2" t="s">
        <v>48</v>
      </c>
      <c r="C75" s="47" t="s">
        <v>161</v>
      </c>
      <c r="D75" s="25" t="s">
        <v>154</v>
      </c>
      <c r="E75" s="25" t="s">
        <v>43</v>
      </c>
      <c r="F75" s="9" t="s">
        <v>49</v>
      </c>
      <c r="G75" s="25" t="s">
        <v>45</v>
      </c>
      <c r="H75" s="27">
        <f>SUM('[1]9'!G311)</f>
        <v>300</v>
      </c>
      <c r="I75" s="27">
        <f>SUM('[1]9'!H311)</f>
        <v>300</v>
      </c>
    </row>
    <row r="76" spans="1:9" ht="60" x14ac:dyDescent="0.25">
      <c r="A76" s="22">
        <v>36</v>
      </c>
      <c r="B76" s="35" t="s">
        <v>164</v>
      </c>
      <c r="C76" s="24"/>
      <c r="D76" s="25" t="s">
        <v>154</v>
      </c>
      <c r="E76" s="25" t="s">
        <v>53</v>
      </c>
      <c r="F76" s="25" t="s">
        <v>50</v>
      </c>
      <c r="G76" s="25"/>
      <c r="H76" s="27">
        <f>H77+H82+H83</f>
        <v>5503.2000000000007</v>
      </c>
      <c r="I76" s="27">
        <f>I77+I82+I83</f>
        <v>5961.5</v>
      </c>
    </row>
    <row r="77" spans="1:9" ht="60" x14ac:dyDescent="0.25">
      <c r="A77" s="22">
        <v>37</v>
      </c>
      <c r="B77" s="28" t="s">
        <v>51</v>
      </c>
      <c r="C77" s="47" t="s">
        <v>165</v>
      </c>
      <c r="D77" s="25" t="s">
        <v>154</v>
      </c>
      <c r="E77" s="25" t="s">
        <v>53</v>
      </c>
      <c r="F77" s="25" t="s">
        <v>52</v>
      </c>
      <c r="G77" s="25"/>
      <c r="H77" s="27">
        <f>H78+H79+H80+H81</f>
        <v>2494.9</v>
      </c>
      <c r="I77" s="27">
        <f>I78+I79+I80+I81</f>
        <v>2722.8</v>
      </c>
    </row>
    <row r="78" spans="1:9" ht="105" x14ac:dyDescent="0.25">
      <c r="A78" s="22">
        <v>38</v>
      </c>
      <c r="B78" s="11" t="s">
        <v>10</v>
      </c>
      <c r="C78" s="47" t="s">
        <v>165</v>
      </c>
      <c r="D78" s="25" t="s">
        <v>154</v>
      </c>
      <c r="E78" s="25" t="s">
        <v>53</v>
      </c>
      <c r="F78" s="25" t="s">
        <v>52</v>
      </c>
      <c r="G78" s="25" t="s">
        <v>11</v>
      </c>
      <c r="H78" s="32">
        <f>SUM('[1]9'!G317)</f>
        <v>1991.9</v>
      </c>
      <c r="I78" s="32">
        <f>SUM('[1]9'!H317)</f>
        <v>2219.8000000000002</v>
      </c>
    </row>
    <row r="79" spans="1:9" ht="60" x14ac:dyDescent="0.25">
      <c r="A79" s="22">
        <v>39</v>
      </c>
      <c r="B79" s="5" t="s">
        <v>19</v>
      </c>
      <c r="C79" s="47" t="s">
        <v>165</v>
      </c>
      <c r="D79" s="25" t="s">
        <v>154</v>
      </c>
      <c r="E79" s="25" t="s">
        <v>53</v>
      </c>
      <c r="F79" s="25" t="s">
        <v>52</v>
      </c>
      <c r="G79" s="25" t="s">
        <v>12</v>
      </c>
      <c r="H79" s="32">
        <f>SUM('[1]9'!G322)</f>
        <v>493.4</v>
      </c>
      <c r="I79" s="32">
        <f>SUM('[1]9'!H322)</f>
        <v>493.4</v>
      </c>
    </row>
    <row r="80" spans="1:9" ht="60" x14ac:dyDescent="0.25">
      <c r="A80" s="22"/>
      <c r="B80" s="70" t="s">
        <v>13</v>
      </c>
      <c r="C80" s="47" t="s">
        <v>165</v>
      </c>
      <c r="D80" s="25" t="s">
        <v>154</v>
      </c>
      <c r="E80" s="25" t="s">
        <v>53</v>
      </c>
      <c r="F80" s="25" t="s">
        <v>52</v>
      </c>
      <c r="G80" s="25" t="s">
        <v>112</v>
      </c>
      <c r="H80" s="27">
        <f>SUM('[1]9'!G326)</f>
        <v>8.1</v>
      </c>
      <c r="I80" s="27">
        <f>SUM('[1]9'!H326)</f>
        <v>8.1</v>
      </c>
    </row>
    <row r="81" spans="1:9" ht="60" x14ac:dyDescent="0.25">
      <c r="A81" s="22"/>
      <c r="B81" s="5" t="s">
        <v>5</v>
      </c>
      <c r="C81" s="47" t="s">
        <v>165</v>
      </c>
      <c r="D81" s="25" t="s">
        <v>154</v>
      </c>
      <c r="E81" s="25" t="s">
        <v>6</v>
      </c>
      <c r="F81" s="25" t="s">
        <v>52</v>
      </c>
      <c r="G81" s="25" t="s">
        <v>12</v>
      </c>
      <c r="H81" s="32">
        <f>SUM('[1]9'!G285)</f>
        <v>1.5</v>
      </c>
      <c r="I81" s="32">
        <f>SUM('[1]9'!H285)</f>
        <v>1.5</v>
      </c>
    </row>
    <row r="82" spans="1:9" ht="75" x14ac:dyDescent="0.25">
      <c r="A82" s="22"/>
      <c r="B82" s="2" t="s">
        <v>166</v>
      </c>
      <c r="C82" s="24" t="s">
        <v>167</v>
      </c>
      <c r="D82" s="25" t="s">
        <v>154</v>
      </c>
      <c r="E82" s="25" t="s">
        <v>53</v>
      </c>
      <c r="F82" s="25" t="s">
        <v>54</v>
      </c>
      <c r="G82" s="25" t="s">
        <v>12</v>
      </c>
      <c r="H82" s="32">
        <f>SUM('[1]9'!G330)</f>
        <v>298.8</v>
      </c>
      <c r="I82" s="32">
        <f>SUM('[1]9'!H330)</f>
        <v>298.8</v>
      </c>
    </row>
    <row r="83" spans="1:9" ht="45" x14ac:dyDescent="0.25">
      <c r="A83" s="22"/>
      <c r="B83" s="28" t="s">
        <v>56</v>
      </c>
      <c r="C83" s="24" t="s">
        <v>167</v>
      </c>
      <c r="D83" s="25" t="s">
        <v>154</v>
      </c>
      <c r="E83" s="25" t="s">
        <v>53</v>
      </c>
      <c r="F83" s="25" t="s">
        <v>57</v>
      </c>
      <c r="G83" s="25"/>
      <c r="H83" s="27">
        <f>H84+H85+H86</f>
        <v>2709.5</v>
      </c>
      <c r="I83" s="27">
        <f>I84+I85+I86</f>
        <v>2939.8999999999996</v>
      </c>
    </row>
    <row r="84" spans="1:9" ht="105" x14ac:dyDescent="0.25">
      <c r="A84" s="22"/>
      <c r="B84" s="11" t="s">
        <v>10</v>
      </c>
      <c r="C84" s="24" t="s">
        <v>167</v>
      </c>
      <c r="D84" s="25" t="s">
        <v>154</v>
      </c>
      <c r="E84" s="25" t="s">
        <v>53</v>
      </c>
      <c r="F84" s="25" t="s">
        <v>57</v>
      </c>
      <c r="G84" s="25" t="s">
        <v>11</v>
      </c>
      <c r="H84" s="32">
        <f>SUM('[1]9'!G334)</f>
        <v>2668</v>
      </c>
      <c r="I84" s="32">
        <f>SUM('[1]9'!H334)</f>
        <v>2898.3999999999996</v>
      </c>
    </row>
    <row r="85" spans="1:9" ht="45" x14ac:dyDescent="0.25">
      <c r="A85" s="22"/>
      <c r="B85" s="1" t="s">
        <v>19</v>
      </c>
      <c r="C85" s="24" t="s">
        <v>167</v>
      </c>
      <c r="D85" s="25" t="s">
        <v>154</v>
      </c>
      <c r="E85" s="25" t="s">
        <v>53</v>
      </c>
      <c r="F85" s="25" t="s">
        <v>57</v>
      </c>
      <c r="G85" s="25" t="s">
        <v>12</v>
      </c>
      <c r="H85" s="27">
        <f>SUM('[1]9'!G339)</f>
        <v>40</v>
      </c>
      <c r="I85" s="27">
        <f>SUM('[1]9'!H339)</f>
        <v>40</v>
      </c>
    </row>
    <row r="86" spans="1:9" ht="45" x14ac:dyDescent="0.25">
      <c r="A86" s="22"/>
      <c r="B86" s="1" t="s">
        <v>5</v>
      </c>
      <c r="C86" s="24" t="s">
        <v>167</v>
      </c>
      <c r="D86" s="25" t="s">
        <v>154</v>
      </c>
      <c r="E86" s="25" t="s">
        <v>6</v>
      </c>
      <c r="F86" s="25" t="s">
        <v>57</v>
      </c>
      <c r="G86" s="25" t="s">
        <v>12</v>
      </c>
      <c r="H86" s="32">
        <f>SUM('[1]9'!G289)</f>
        <v>1.5</v>
      </c>
      <c r="I86" s="32">
        <f>SUM('[1]9'!H289)</f>
        <v>1.5</v>
      </c>
    </row>
    <row r="87" spans="1:9" ht="75" x14ac:dyDescent="0.25">
      <c r="A87" s="22"/>
      <c r="B87" s="28" t="s">
        <v>58</v>
      </c>
      <c r="C87" s="24" t="s">
        <v>163</v>
      </c>
      <c r="D87" s="25" t="s">
        <v>154</v>
      </c>
      <c r="E87" s="25" t="s">
        <v>53</v>
      </c>
      <c r="F87" s="25" t="s">
        <v>59</v>
      </c>
      <c r="G87" s="25"/>
      <c r="H87" s="32">
        <f>H88+H89</f>
        <v>1863.8</v>
      </c>
      <c r="I87" s="32">
        <f>I88+I89</f>
        <v>1863.8</v>
      </c>
    </row>
    <row r="88" spans="1:9" ht="45" x14ac:dyDescent="0.25">
      <c r="A88" s="22"/>
      <c r="B88" s="11" t="s">
        <v>55</v>
      </c>
      <c r="C88" s="58" t="s">
        <v>157</v>
      </c>
      <c r="D88" s="25" t="s">
        <v>154</v>
      </c>
      <c r="E88" s="25" t="s">
        <v>53</v>
      </c>
      <c r="F88" s="9" t="s">
        <v>59</v>
      </c>
      <c r="G88" s="25" t="s">
        <v>12</v>
      </c>
      <c r="H88" s="32">
        <f>SUM('[1]9'!G343)</f>
        <v>768.2</v>
      </c>
      <c r="I88" s="32">
        <f>SUM('[1]9'!H343)</f>
        <v>768.2</v>
      </c>
    </row>
    <row r="89" spans="1:9" ht="60" x14ac:dyDescent="0.25">
      <c r="A89" s="22"/>
      <c r="B89" s="11" t="s">
        <v>4</v>
      </c>
      <c r="C89" s="47" t="s">
        <v>160</v>
      </c>
      <c r="D89" s="25" t="s">
        <v>154</v>
      </c>
      <c r="E89" s="25" t="s">
        <v>53</v>
      </c>
      <c r="F89" s="9" t="s">
        <v>59</v>
      </c>
      <c r="G89" s="25" t="s">
        <v>45</v>
      </c>
      <c r="H89" s="32">
        <f>SUM('[1]9'!G346)</f>
        <v>1095.5999999999999</v>
      </c>
      <c r="I89" s="32">
        <f>SUM('[1]9'!H346)</f>
        <v>1095.5999999999999</v>
      </c>
    </row>
    <row r="90" spans="1:9" ht="30" x14ac:dyDescent="0.25">
      <c r="A90" s="22"/>
      <c r="B90" s="36" t="s">
        <v>168</v>
      </c>
      <c r="C90" s="24" t="s">
        <v>163</v>
      </c>
      <c r="D90" s="25" t="s">
        <v>154</v>
      </c>
      <c r="E90" s="26"/>
      <c r="F90" s="26"/>
      <c r="G90" s="26"/>
      <c r="H90" s="27">
        <f>H93+H97+H98+H99+H102+H103+H91+H92+H96</f>
        <v>7021.6999999999989</v>
      </c>
      <c r="I90" s="27">
        <f>I93+I97+I98+I99+I102+I103+I91+I92+I96</f>
        <v>4555.6000000000004</v>
      </c>
    </row>
    <row r="91" spans="1:9" ht="60" x14ac:dyDescent="0.25">
      <c r="A91" s="22"/>
      <c r="B91" s="28" t="s">
        <v>141</v>
      </c>
      <c r="C91" s="47" t="s">
        <v>160</v>
      </c>
      <c r="D91" s="25" t="s">
        <v>154</v>
      </c>
      <c r="E91" s="25" t="s">
        <v>53</v>
      </c>
      <c r="F91" s="9" t="s">
        <v>68</v>
      </c>
      <c r="G91" s="71">
        <v>600</v>
      </c>
      <c r="H91" s="72">
        <f>SUM('[1]9'!G351)</f>
        <v>600</v>
      </c>
      <c r="I91" s="72">
        <f>SUM('[1]9'!H351)</f>
        <v>600</v>
      </c>
    </row>
    <row r="92" spans="1:9" ht="60" x14ac:dyDescent="0.25">
      <c r="A92" s="22"/>
      <c r="B92" s="28" t="s">
        <v>141</v>
      </c>
      <c r="C92" s="47" t="s">
        <v>160</v>
      </c>
      <c r="D92" s="25" t="s">
        <v>154</v>
      </c>
      <c r="E92" s="25" t="s">
        <v>53</v>
      </c>
      <c r="F92" s="10" t="s">
        <v>71</v>
      </c>
      <c r="G92" s="71">
        <v>600</v>
      </c>
      <c r="H92" s="72">
        <f>SUM('[1]9'!G235+'[1]9'!G239)</f>
        <v>444.4</v>
      </c>
      <c r="I92" s="72">
        <f>SUM('[1]9'!H235+'[1]9'!H238)</f>
        <v>335.6</v>
      </c>
    </row>
    <row r="93" spans="1:9" ht="60" x14ac:dyDescent="0.25">
      <c r="A93" s="22"/>
      <c r="B93" s="35" t="s">
        <v>169</v>
      </c>
      <c r="C93" s="47" t="s">
        <v>165</v>
      </c>
      <c r="D93" s="25" t="s">
        <v>154</v>
      </c>
      <c r="E93" s="25" t="s">
        <v>53</v>
      </c>
      <c r="F93" s="9" t="s">
        <v>76</v>
      </c>
      <c r="G93" s="25"/>
      <c r="H93" s="27">
        <f>SUM(H94+H95)</f>
        <v>2350</v>
      </c>
      <c r="I93" s="27">
        <f>I94+I95</f>
        <v>100</v>
      </c>
    </row>
    <row r="94" spans="1:9" ht="60" x14ac:dyDescent="0.25">
      <c r="A94" s="22">
        <v>43</v>
      </c>
      <c r="B94" s="11" t="s">
        <v>55</v>
      </c>
      <c r="C94" s="47" t="s">
        <v>165</v>
      </c>
      <c r="D94" s="25" t="s">
        <v>154</v>
      </c>
      <c r="E94" s="25" t="s">
        <v>53</v>
      </c>
      <c r="F94" s="9" t="s">
        <v>76</v>
      </c>
      <c r="G94" s="25" t="s">
        <v>12</v>
      </c>
      <c r="H94" s="27">
        <f>SUM('[1]9'!G355)</f>
        <v>100</v>
      </c>
      <c r="I94" s="27">
        <f>SUM('[1]9'!H355)</f>
        <v>100</v>
      </c>
    </row>
    <row r="95" spans="1:9" ht="60" x14ac:dyDescent="0.25">
      <c r="A95" s="22"/>
      <c r="B95" s="35" t="s">
        <v>169</v>
      </c>
      <c r="C95" s="47" t="s">
        <v>160</v>
      </c>
      <c r="D95" s="25" t="s">
        <v>154</v>
      </c>
      <c r="E95" s="25" t="s">
        <v>29</v>
      </c>
      <c r="F95" s="10" t="s">
        <v>77</v>
      </c>
      <c r="G95" s="25" t="s">
        <v>45</v>
      </c>
      <c r="H95" s="27">
        <f>SUM('[1]9'!G244+'[1]9'!G248)</f>
        <v>2250</v>
      </c>
      <c r="I95" s="27">
        <f>SUM('[1]9'!H244+'[1]9'!H248)</f>
        <v>0</v>
      </c>
    </row>
    <row r="96" spans="1:9" ht="75" x14ac:dyDescent="0.25">
      <c r="A96" s="22"/>
      <c r="B96" s="3" t="s">
        <v>142</v>
      </c>
      <c r="C96" s="47" t="s">
        <v>165</v>
      </c>
      <c r="D96" s="25" t="s">
        <v>154</v>
      </c>
      <c r="E96" s="25" t="s">
        <v>6</v>
      </c>
      <c r="F96" s="10">
        <v>4360979515</v>
      </c>
      <c r="G96" s="25" t="s">
        <v>12</v>
      </c>
      <c r="H96" s="27">
        <f>SUM('[1]9'!G293)</f>
        <v>3</v>
      </c>
      <c r="I96" s="27">
        <f>SUM('[1]9'!H293)</f>
        <v>0</v>
      </c>
    </row>
    <row r="97" spans="1:9" ht="60" x14ac:dyDescent="0.25">
      <c r="A97" s="22"/>
      <c r="B97" s="28" t="s">
        <v>143</v>
      </c>
      <c r="C97" s="47" t="s">
        <v>165</v>
      </c>
      <c r="D97" s="25" t="s">
        <v>154</v>
      </c>
      <c r="E97" s="25" t="s">
        <v>53</v>
      </c>
      <c r="F97" s="25" t="s">
        <v>86</v>
      </c>
      <c r="G97" s="25" t="s">
        <v>12</v>
      </c>
      <c r="H97" s="27">
        <f>SUM('[1]9'!G359)</f>
        <v>43</v>
      </c>
      <c r="I97" s="27">
        <f>SUM('[1]9'!H359)</f>
        <v>43</v>
      </c>
    </row>
    <row r="98" spans="1:9" ht="60" x14ac:dyDescent="0.25">
      <c r="A98" s="22">
        <v>47</v>
      </c>
      <c r="B98" s="28" t="s">
        <v>143</v>
      </c>
      <c r="C98" s="47" t="s">
        <v>160</v>
      </c>
      <c r="D98" s="25" t="s">
        <v>154</v>
      </c>
      <c r="E98" s="25" t="s">
        <v>53</v>
      </c>
      <c r="F98" s="25" t="s">
        <v>86</v>
      </c>
      <c r="G98" s="25" t="s">
        <v>45</v>
      </c>
      <c r="H98" s="27">
        <f>SUM('[1]9'!G362)</f>
        <v>50</v>
      </c>
      <c r="I98" s="27">
        <f>SUM('[1]9'!H362)</f>
        <v>50</v>
      </c>
    </row>
    <row r="99" spans="1:9" ht="75" x14ac:dyDescent="0.25">
      <c r="A99" s="22">
        <v>48</v>
      </c>
      <c r="B99" s="35" t="s">
        <v>170</v>
      </c>
      <c r="C99" s="47" t="s">
        <v>165</v>
      </c>
      <c r="D99" s="25" t="s">
        <v>154</v>
      </c>
      <c r="E99" s="25" t="s">
        <v>53</v>
      </c>
      <c r="F99" s="25" t="s">
        <v>171</v>
      </c>
      <c r="G99" s="25"/>
      <c r="H99" s="27">
        <f>H100+H101</f>
        <v>459.79999999999995</v>
      </c>
      <c r="I99" s="27">
        <f>I100+I101</f>
        <v>459.79999999999995</v>
      </c>
    </row>
    <row r="100" spans="1:9" ht="90" x14ac:dyDescent="0.25">
      <c r="A100" s="22"/>
      <c r="B100" s="35" t="s">
        <v>172</v>
      </c>
      <c r="C100" s="58" t="s">
        <v>157</v>
      </c>
      <c r="D100" s="25" t="s">
        <v>154</v>
      </c>
      <c r="E100" s="25" t="s">
        <v>53</v>
      </c>
      <c r="F100" s="9" t="s">
        <v>90</v>
      </c>
      <c r="G100" s="25" t="s">
        <v>12</v>
      </c>
      <c r="H100" s="32">
        <f>SUM('[1]9'!G367)</f>
        <v>198.1</v>
      </c>
      <c r="I100" s="32">
        <f>SUM('[1]9'!H367)</f>
        <v>198.1</v>
      </c>
    </row>
    <row r="101" spans="1:9" ht="90" x14ac:dyDescent="0.25">
      <c r="A101" s="22"/>
      <c r="B101" s="35" t="s">
        <v>172</v>
      </c>
      <c r="C101" s="47" t="s">
        <v>160</v>
      </c>
      <c r="D101" s="25" t="s">
        <v>154</v>
      </c>
      <c r="E101" s="25" t="s">
        <v>53</v>
      </c>
      <c r="F101" s="9" t="s">
        <v>90</v>
      </c>
      <c r="G101" s="25" t="s">
        <v>45</v>
      </c>
      <c r="H101" s="32">
        <f>SUM('[1]9'!G370)</f>
        <v>261.7</v>
      </c>
      <c r="I101" s="32">
        <f>SUM('[1]9'!H370)</f>
        <v>261.7</v>
      </c>
    </row>
    <row r="102" spans="1:9" ht="77.25" customHeight="1" x14ac:dyDescent="0.25">
      <c r="A102" s="73" t="s">
        <v>173</v>
      </c>
      <c r="B102" s="35" t="s">
        <v>148</v>
      </c>
      <c r="C102" s="47" t="s">
        <v>160</v>
      </c>
      <c r="D102" s="25" t="s">
        <v>154</v>
      </c>
      <c r="E102" s="25" t="s">
        <v>53</v>
      </c>
      <c r="F102" s="74" t="s">
        <v>94</v>
      </c>
      <c r="G102" s="25" t="s">
        <v>45</v>
      </c>
      <c r="H102" s="27">
        <f>SUM('[1]9'!G374)</f>
        <v>30</v>
      </c>
      <c r="I102" s="27">
        <f>SUM('[1]9'!H374)</f>
        <v>30</v>
      </c>
    </row>
    <row r="103" spans="1:9" ht="60" x14ac:dyDescent="0.25">
      <c r="A103" s="22"/>
      <c r="B103" s="3" t="s">
        <v>149</v>
      </c>
      <c r="C103" s="24"/>
      <c r="D103" s="25" t="s">
        <v>154</v>
      </c>
      <c r="E103" s="25"/>
      <c r="F103" s="74" t="s">
        <v>174</v>
      </c>
      <c r="G103" s="25"/>
      <c r="H103" s="27">
        <f>SUM(H104:H105)</f>
        <v>3041.4999999999995</v>
      </c>
      <c r="I103" s="27">
        <f>SUM(I104:I105)</f>
        <v>2937.2</v>
      </c>
    </row>
    <row r="104" spans="1:9" ht="60" x14ac:dyDescent="0.25">
      <c r="A104" s="22"/>
      <c r="B104" s="3" t="s">
        <v>149</v>
      </c>
      <c r="C104" s="47" t="s">
        <v>161</v>
      </c>
      <c r="D104" s="25" t="s">
        <v>154</v>
      </c>
      <c r="E104" s="25" t="s">
        <v>18</v>
      </c>
      <c r="F104" s="74" t="s">
        <v>174</v>
      </c>
      <c r="G104" s="25" t="s">
        <v>45</v>
      </c>
      <c r="H104" s="27">
        <f>SUM('[1]9'!G264)</f>
        <v>945.1</v>
      </c>
      <c r="I104" s="27">
        <f>SUM('[1]9'!H264)</f>
        <v>840.8</v>
      </c>
    </row>
    <row r="105" spans="1:9" ht="116.25" customHeight="1" x14ac:dyDescent="0.25">
      <c r="A105" s="22"/>
      <c r="B105" s="3" t="s">
        <v>175</v>
      </c>
      <c r="C105" s="24" t="s">
        <v>176</v>
      </c>
      <c r="D105" s="25" t="s">
        <v>154</v>
      </c>
      <c r="E105" s="25" t="s">
        <v>53</v>
      </c>
      <c r="F105" s="74" t="s">
        <v>174</v>
      </c>
      <c r="G105" s="25" t="s">
        <v>11</v>
      </c>
      <c r="H105" s="27">
        <f>SUM('[1]9'!G380)</f>
        <v>2096.3999999999996</v>
      </c>
      <c r="I105" s="27">
        <f>SUM('[1]9'!H380)</f>
        <v>2096.3999999999996</v>
      </c>
    </row>
    <row r="106" spans="1:9" ht="15.75" x14ac:dyDescent="0.25">
      <c r="A106" s="22"/>
      <c r="B106" s="75" t="s">
        <v>177</v>
      </c>
      <c r="C106" s="76"/>
      <c r="D106" s="51" t="s">
        <v>154</v>
      </c>
      <c r="E106" s="51"/>
      <c r="F106" s="51"/>
      <c r="G106" s="51"/>
      <c r="H106" s="4">
        <f>H90+H50</f>
        <v>264478.8</v>
      </c>
      <c r="I106" s="4">
        <f>I90+I50</f>
        <v>265927</v>
      </c>
    </row>
    <row r="107" spans="1:9" ht="60" x14ac:dyDescent="0.25">
      <c r="A107" s="22"/>
      <c r="B107" s="28" t="s">
        <v>143</v>
      </c>
      <c r="C107" s="77" t="s">
        <v>178</v>
      </c>
      <c r="D107" s="25" t="s">
        <v>179</v>
      </c>
      <c r="E107" s="25" t="s">
        <v>69</v>
      </c>
      <c r="F107" s="9" t="s">
        <v>86</v>
      </c>
      <c r="G107" s="25" t="s">
        <v>12</v>
      </c>
      <c r="H107" s="32">
        <f>SUM('[1]9'!G439)</f>
        <v>22.6</v>
      </c>
      <c r="I107" s="32">
        <f>SUM('[1]9'!H439)</f>
        <v>22.6</v>
      </c>
    </row>
    <row r="108" spans="1:9" ht="75" x14ac:dyDescent="0.25">
      <c r="A108" s="17"/>
      <c r="B108" s="3" t="s">
        <v>142</v>
      </c>
      <c r="C108" s="77" t="s">
        <v>178</v>
      </c>
      <c r="D108" s="25" t="s">
        <v>179</v>
      </c>
      <c r="E108" s="25" t="s">
        <v>6</v>
      </c>
      <c r="F108" s="9" t="s">
        <v>82</v>
      </c>
      <c r="G108" s="25" t="s">
        <v>12</v>
      </c>
      <c r="H108" s="27">
        <f>SUM('[1]9'!G461)</f>
        <v>3</v>
      </c>
      <c r="I108" s="27">
        <f>SUM('[1]9'!H461)</f>
        <v>0</v>
      </c>
    </row>
    <row r="109" spans="1:9" ht="60" x14ac:dyDescent="0.25">
      <c r="A109" s="57"/>
      <c r="B109" s="28" t="s">
        <v>149</v>
      </c>
      <c r="C109" s="77" t="s">
        <v>178</v>
      </c>
      <c r="D109" s="25" t="s">
        <v>179</v>
      </c>
      <c r="E109" s="25"/>
      <c r="F109" s="25"/>
      <c r="G109" s="25"/>
      <c r="H109" s="27">
        <f>SUM(H110+H111+H112+H113+H114+H115)</f>
        <v>62141.1</v>
      </c>
      <c r="I109" s="27">
        <f>I114+I115+I112+I113+I110+I111</f>
        <v>63523.999999999993</v>
      </c>
    </row>
    <row r="110" spans="1:9" ht="75" x14ac:dyDescent="0.25">
      <c r="A110" s="57"/>
      <c r="B110" s="2" t="s">
        <v>180</v>
      </c>
      <c r="C110" s="77" t="s">
        <v>178</v>
      </c>
      <c r="D110" s="25" t="s">
        <v>179</v>
      </c>
      <c r="E110" s="25" t="s">
        <v>103</v>
      </c>
      <c r="F110" s="25" t="s">
        <v>101</v>
      </c>
      <c r="G110" s="25" t="s">
        <v>11</v>
      </c>
      <c r="H110" s="27">
        <f>SUM('[1]9'!G414)</f>
        <v>6927.6</v>
      </c>
      <c r="I110" s="27">
        <f>SUM('[1]9'!H414)</f>
        <v>7461.4</v>
      </c>
    </row>
    <row r="111" spans="1:9" ht="75" x14ac:dyDescent="0.25">
      <c r="A111" s="57"/>
      <c r="B111" s="2" t="s">
        <v>180</v>
      </c>
      <c r="C111" s="77" t="s">
        <v>181</v>
      </c>
      <c r="D111" s="25" t="s">
        <v>179</v>
      </c>
      <c r="E111" s="25" t="s">
        <v>69</v>
      </c>
      <c r="F111" s="25" t="s">
        <v>105</v>
      </c>
      <c r="G111" s="25" t="s">
        <v>11</v>
      </c>
      <c r="H111" s="27">
        <f>SUM('[1]9'!G445)</f>
        <v>6232</v>
      </c>
      <c r="I111" s="27">
        <f>SUM('[1]9'!H445)</f>
        <v>7176.7</v>
      </c>
    </row>
    <row r="112" spans="1:9" ht="75" x14ac:dyDescent="0.25">
      <c r="A112" s="57"/>
      <c r="B112" s="2" t="s">
        <v>180</v>
      </c>
      <c r="C112" s="77" t="s">
        <v>178</v>
      </c>
      <c r="D112" s="25" t="s">
        <v>179</v>
      </c>
      <c r="E112" s="25" t="s">
        <v>103</v>
      </c>
      <c r="F112" s="74" t="s">
        <v>174</v>
      </c>
      <c r="G112" s="25" t="s">
        <v>11</v>
      </c>
      <c r="H112" s="27">
        <f>SUM('[1]9'!G419)</f>
        <v>2023.5</v>
      </c>
      <c r="I112" s="27">
        <f>SUM('[1]9'!H419)</f>
        <v>1927.6999999999998</v>
      </c>
    </row>
    <row r="113" spans="1:9" ht="75" x14ac:dyDescent="0.25">
      <c r="A113" s="57"/>
      <c r="B113" s="2" t="s">
        <v>180</v>
      </c>
      <c r="C113" s="77" t="s">
        <v>181</v>
      </c>
      <c r="D113" s="25" t="s">
        <v>179</v>
      </c>
      <c r="E113" s="25" t="s">
        <v>69</v>
      </c>
      <c r="F113" s="74" t="s">
        <v>174</v>
      </c>
      <c r="G113" s="25" t="s">
        <v>11</v>
      </c>
      <c r="H113" s="27">
        <f>SUM('[1]9'!G450)</f>
        <v>4153.8999999999996</v>
      </c>
      <c r="I113" s="27">
        <f>SUM('[1]9'!H450)</f>
        <v>3624.7</v>
      </c>
    </row>
    <row r="114" spans="1:9" ht="75" x14ac:dyDescent="0.25">
      <c r="A114" s="57"/>
      <c r="B114" s="2" t="s">
        <v>180</v>
      </c>
      <c r="C114" s="77" t="s">
        <v>178</v>
      </c>
      <c r="D114" s="25" t="s">
        <v>179</v>
      </c>
      <c r="E114" s="25" t="s">
        <v>69</v>
      </c>
      <c r="F114" s="9" t="s">
        <v>108</v>
      </c>
      <c r="G114" s="25" t="s">
        <v>12</v>
      </c>
      <c r="H114" s="27">
        <f>SUM('[1]9'!G455)</f>
        <v>1420.4</v>
      </c>
      <c r="I114" s="27">
        <f>SUM('[1]9'!H455)</f>
        <v>1420.4</v>
      </c>
    </row>
    <row r="115" spans="1:9" ht="60" x14ac:dyDescent="0.25">
      <c r="A115" s="57"/>
      <c r="B115" s="2" t="s">
        <v>182</v>
      </c>
      <c r="C115" s="77" t="s">
        <v>178</v>
      </c>
      <c r="D115" s="25" t="s">
        <v>179</v>
      </c>
      <c r="E115" s="25" t="s">
        <v>109</v>
      </c>
      <c r="F115" s="9" t="s">
        <v>99</v>
      </c>
      <c r="G115" s="25" t="s">
        <v>183</v>
      </c>
      <c r="H115" s="32">
        <f>SUM('[1]9'!G476)</f>
        <v>41383.699999999997</v>
      </c>
      <c r="I115" s="32">
        <f>SUM('[1]9'!H476)</f>
        <v>41913.1</v>
      </c>
    </row>
    <row r="116" spans="1:9" ht="31.5" x14ac:dyDescent="0.25">
      <c r="A116" s="57"/>
      <c r="B116" s="75" t="s">
        <v>184</v>
      </c>
      <c r="C116" s="76"/>
      <c r="D116" s="78" t="s">
        <v>179</v>
      </c>
      <c r="E116" s="78"/>
      <c r="F116" s="79"/>
      <c r="G116" s="78"/>
      <c r="H116" s="80">
        <f>SUM(H107+H109+H108)</f>
        <v>62166.7</v>
      </c>
      <c r="I116" s="80">
        <f>SUM(I107+I109)</f>
        <v>63546.599999999991</v>
      </c>
    </row>
    <row r="117" spans="1:9" ht="30" x14ac:dyDescent="0.25">
      <c r="A117" s="57"/>
      <c r="B117" s="35" t="s">
        <v>185</v>
      </c>
      <c r="C117" s="24" t="s">
        <v>186</v>
      </c>
      <c r="D117" s="42" t="s">
        <v>187</v>
      </c>
      <c r="E117" s="42" t="s">
        <v>43</v>
      </c>
      <c r="F117" s="42" t="s">
        <v>188</v>
      </c>
      <c r="G117" s="42"/>
      <c r="H117" s="81">
        <f>H118+H119+H120+H121</f>
        <v>55.400000000000006</v>
      </c>
      <c r="I117" s="81">
        <f>I118+I119+I120+I121</f>
        <v>55.400000000000006</v>
      </c>
    </row>
    <row r="118" spans="1:9" ht="60" x14ac:dyDescent="0.25">
      <c r="A118" s="57"/>
      <c r="B118" s="28" t="s">
        <v>60</v>
      </c>
      <c r="C118" s="24" t="s">
        <v>186</v>
      </c>
      <c r="D118" s="42" t="s">
        <v>187</v>
      </c>
      <c r="E118" s="42" t="s">
        <v>43</v>
      </c>
      <c r="F118" s="9" t="s">
        <v>61</v>
      </c>
      <c r="G118" s="82" t="s">
        <v>12</v>
      </c>
      <c r="H118" s="83">
        <f>SUM('[1]9'!G742)</f>
        <v>3.6</v>
      </c>
      <c r="I118" s="83">
        <f>SUM('[1]9'!H742)</f>
        <v>3.6</v>
      </c>
    </row>
    <row r="119" spans="1:9" ht="120" x14ac:dyDescent="0.25">
      <c r="A119" s="57"/>
      <c r="B119" s="28" t="s">
        <v>62</v>
      </c>
      <c r="C119" s="24" t="s">
        <v>186</v>
      </c>
      <c r="D119" s="42" t="s">
        <v>187</v>
      </c>
      <c r="E119" s="42" t="s">
        <v>43</v>
      </c>
      <c r="F119" s="9" t="s">
        <v>63</v>
      </c>
      <c r="G119" s="82" t="s">
        <v>12</v>
      </c>
      <c r="H119" s="84">
        <f>SUM('[1]9'!G746)</f>
        <v>24</v>
      </c>
      <c r="I119" s="84">
        <f>SUM('[1]9'!H746)</f>
        <v>24</v>
      </c>
    </row>
    <row r="120" spans="1:9" ht="75" x14ac:dyDescent="0.25">
      <c r="A120" s="57"/>
      <c r="B120" s="11" t="s">
        <v>64</v>
      </c>
      <c r="C120" s="24" t="s">
        <v>186</v>
      </c>
      <c r="D120" s="42" t="s">
        <v>187</v>
      </c>
      <c r="E120" s="42" t="s">
        <v>43</v>
      </c>
      <c r="F120" s="9" t="s">
        <v>65</v>
      </c>
      <c r="G120" s="82" t="s">
        <v>12</v>
      </c>
      <c r="H120" s="83">
        <f>SUM('[1]9'!G750)</f>
        <v>25.8</v>
      </c>
      <c r="I120" s="83">
        <f>SUM('[1]9'!H750)</f>
        <v>25.8</v>
      </c>
    </row>
    <row r="121" spans="1:9" ht="60" x14ac:dyDescent="0.25">
      <c r="A121" s="57"/>
      <c r="B121" s="11" t="s">
        <v>66</v>
      </c>
      <c r="C121" s="24" t="s">
        <v>186</v>
      </c>
      <c r="D121" s="42" t="s">
        <v>187</v>
      </c>
      <c r="E121" s="42" t="s">
        <v>43</v>
      </c>
      <c r="F121" s="9" t="s">
        <v>67</v>
      </c>
      <c r="G121" s="82" t="s">
        <v>12</v>
      </c>
      <c r="H121" s="84">
        <f>SUM('[1]9'!G754)</f>
        <v>2</v>
      </c>
      <c r="I121" s="84">
        <f>SUM('[1]9'!H754)</f>
        <v>2</v>
      </c>
    </row>
    <row r="122" spans="1:9" ht="60" x14ac:dyDescent="0.25">
      <c r="A122" s="57"/>
      <c r="B122" s="28" t="s">
        <v>141</v>
      </c>
      <c r="C122" s="24" t="s">
        <v>186</v>
      </c>
      <c r="D122" s="42" t="s">
        <v>187</v>
      </c>
      <c r="E122" s="42" t="s">
        <v>69</v>
      </c>
      <c r="F122" s="9" t="s">
        <v>68</v>
      </c>
      <c r="G122" s="82" t="s">
        <v>12</v>
      </c>
      <c r="H122" s="84">
        <f>SUM('[1]9'!G604)</f>
        <v>1600</v>
      </c>
      <c r="I122" s="84">
        <f>SUM('[1]9'!H604)</f>
        <v>1600</v>
      </c>
    </row>
    <row r="123" spans="1:9" ht="60" x14ac:dyDescent="0.25">
      <c r="A123" s="57"/>
      <c r="B123" s="28" t="s">
        <v>141</v>
      </c>
      <c r="C123" s="24" t="s">
        <v>186</v>
      </c>
      <c r="D123" s="42" t="s">
        <v>187</v>
      </c>
      <c r="E123" s="42" t="s">
        <v>70</v>
      </c>
      <c r="F123" s="9" t="s">
        <v>68</v>
      </c>
      <c r="G123" s="82" t="s">
        <v>189</v>
      </c>
      <c r="H123" s="84">
        <f>SUM('[1]9'!G710)</f>
        <v>1425.2</v>
      </c>
      <c r="I123" s="84">
        <f>SUM('[1]9'!H710)</f>
        <v>1425.2</v>
      </c>
    </row>
    <row r="124" spans="1:9" ht="60" x14ac:dyDescent="0.25">
      <c r="A124" s="57"/>
      <c r="B124" s="28" t="s">
        <v>141</v>
      </c>
      <c r="C124" s="85" t="s">
        <v>190</v>
      </c>
      <c r="D124" s="42" t="s">
        <v>187</v>
      </c>
      <c r="E124" s="42" t="s">
        <v>73</v>
      </c>
      <c r="F124" s="9" t="s">
        <v>72</v>
      </c>
      <c r="G124" s="82" t="s">
        <v>12</v>
      </c>
      <c r="H124" s="84">
        <f>SUM('[1]9'!G795+'[1]9'!G798)</f>
        <v>30303</v>
      </c>
      <c r="I124" s="84">
        <f>SUM('[1]9'!H795+'[1]9'!H798)</f>
        <v>123791.59999999999</v>
      </c>
    </row>
    <row r="125" spans="1:9" ht="75" x14ac:dyDescent="0.25">
      <c r="A125" s="57"/>
      <c r="B125" s="28" t="s">
        <v>191</v>
      </c>
      <c r="C125" s="24" t="s">
        <v>186</v>
      </c>
      <c r="D125" s="42" t="s">
        <v>187</v>
      </c>
      <c r="E125" s="42" t="s">
        <v>75</v>
      </c>
      <c r="F125" s="9" t="s">
        <v>74</v>
      </c>
      <c r="G125" s="82" t="s">
        <v>112</v>
      </c>
      <c r="H125" s="84">
        <f>SUM('[1]9'!G700)</f>
        <v>3.9</v>
      </c>
      <c r="I125" s="84">
        <f>SUM('[1]9'!H700)</f>
        <v>3.9</v>
      </c>
    </row>
    <row r="126" spans="1:9" ht="60" x14ac:dyDescent="0.25">
      <c r="A126" s="57"/>
      <c r="B126" s="2" t="s">
        <v>175</v>
      </c>
      <c r="C126" s="24" t="s">
        <v>186</v>
      </c>
      <c r="D126" s="42" t="s">
        <v>187</v>
      </c>
      <c r="E126" s="42"/>
      <c r="F126" s="42"/>
      <c r="G126" s="82"/>
      <c r="H126" s="84">
        <f>SUM(H127+H128+H129+H130+H131)</f>
        <v>31691.200000000001</v>
      </c>
      <c r="I126" s="84">
        <f>SUM(I127+I128+I129+I130+I131)</f>
        <v>32575</v>
      </c>
    </row>
    <row r="127" spans="1:9" ht="75" x14ac:dyDescent="0.25">
      <c r="A127" s="57"/>
      <c r="B127" s="86" t="s">
        <v>192</v>
      </c>
      <c r="C127" s="24" t="s">
        <v>186</v>
      </c>
      <c r="D127" s="42" t="s">
        <v>187</v>
      </c>
      <c r="E127" s="42" t="s">
        <v>100</v>
      </c>
      <c r="F127" s="9" t="s">
        <v>99</v>
      </c>
      <c r="G127" s="82" t="s">
        <v>11</v>
      </c>
      <c r="H127" s="84">
        <f>SUM('[1]9'!G495)</f>
        <v>2051</v>
      </c>
      <c r="I127" s="84">
        <f>SUM('[1]9'!H495)</f>
        <v>2051</v>
      </c>
    </row>
    <row r="128" spans="1:9" ht="75" x14ac:dyDescent="0.25">
      <c r="A128" s="57"/>
      <c r="B128" s="86" t="s">
        <v>192</v>
      </c>
      <c r="C128" s="24" t="s">
        <v>186</v>
      </c>
      <c r="D128" s="42" t="s">
        <v>187</v>
      </c>
      <c r="E128" s="42" t="s">
        <v>102</v>
      </c>
      <c r="F128" s="9" t="s">
        <v>99</v>
      </c>
      <c r="G128" s="82" t="s">
        <v>11</v>
      </c>
      <c r="H128" s="84">
        <f>SUM('[1]9'!G503+'[1]9'!G508)</f>
        <v>23086.799999999999</v>
      </c>
      <c r="I128" s="84">
        <f>SUM('[1]9'!H503+'[1]9'!H508)</f>
        <v>23999.699999999997</v>
      </c>
    </row>
    <row r="129" spans="1:256" ht="75" x14ac:dyDescent="0.25">
      <c r="A129" s="57"/>
      <c r="B129" s="86" t="s">
        <v>150</v>
      </c>
      <c r="C129" s="24" t="s">
        <v>186</v>
      </c>
      <c r="D129" s="42" t="s">
        <v>187</v>
      </c>
      <c r="E129" s="42" t="s">
        <v>69</v>
      </c>
      <c r="F129" s="9" t="s">
        <v>99</v>
      </c>
      <c r="G129" s="82" t="s">
        <v>11</v>
      </c>
      <c r="H129" s="84">
        <f>SUM('[1]9'!G593+'[1]9'!G598+'[1]9'!G628)</f>
        <v>3863.4</v>
      </c>
      <c r="I129" s="84">
        <f>SUM('[1]9'!H593+'[1]9'!H598+'[1]9'!H628)</f>
        <v>3863.4</v>
      </c>
    </row>
    <row r="130" spans="1:256" ht="75" x14ac:dyDescent="0.25">
      <c r="A130" s="57"/>
      <c r="B130" s="86" t="s">
        <v>150</v>
      </c>
      <c r="C130" s="24" t="s">
        <v>186</v>
      </c>
      <c r="D130" s="42" t="s">
        <v>187</v>
      </c>
      <c r="E130" s="42" t="s">
        <v>106</v>
      </c>
      <c r="F130" s="9" t="s">
        <v>99</v>
      </c>
      <c r="G130" s="82" t="s">
        <v>11</v>
      </c>
      <c r="H130" s="84">
        <f>SUM('[1]9'!G810+'[1]9'!G815)</f>
        <v>1584.8000000000002</v>
      </c>
      <c r="I130" s="84">
        <f>SUM('[1]9'!H810+'[1]9'!H815)</f>
        <v>1647</v>
      </c>
    </row>
    <row r="131" spans="1:256" ht="75" x14ac:dyDescent="0.25">
      <c r="A131" s="57"/>
      <c r="B131" s="86" t="s">
        <v>150</v>
      </c>
      <c r="C131" s="24" t="s">
        <v>193</v>
      </c>
      <c r="D131" s="42" t="s">
        <v>187</v>
      </c>
      <c r="E131" s="42" t="s">
        <v>80</v>
      </c>
      <c r="F131" s="9" t="s">
        <v>107</v>
      </c>
      <c r="G131" s="82" t="s">
        <v>11</v>
      </c>
      <c r="H131" s="84">
        <f>SUM('[1]9'!G673)</f>
        <v>1105.1999999999998</v>
      </c>
      <c r="I131" s="84">
        <f>SUM('[1]9'!H673)</f>
        <v>1013.9000000000001</v>
      </c>
    </row>
    <row r="132" spans="1:256" ht="45" x14ac:dyDescent="0.25">
      <c r="A132" s="57"/>
      <c r="B132" s="35" t="s">
        <v>194</v>
      </c>
      <c r="C132" s="24" t="s">
        <v>186</v>
      </c>
      <c r="D132" s="42" t="s">
        <v>187</v>
      </c>
      <c r="E132" s="42" t="s">
        <v>80</v>
      </c>
      <c r="F132" s="9" t="s">
        <v>78</v>
      </c>
      <c r="G132" s="82"/>
      <c r="H132" s="84">
        <f>SUM(H133:H136)</f>
        <v>4232.6000000000004</v>
      </c>
      <c r="I132" s="84">
        <f>SUM(I133:I136)</f>
        <v>4520.1000000000004</v>
      </c>
    </row>
    <row r="133" spans="1:256" ht="45" x14ac:dyDescent="0.25">
      <c r="A133" s="57"/>
      <c r="B133" s="35" t="s">
        <v>194</v>
      </c>
      <c r="C133" s="24" t="s">
        <v>186</v>
      </c>
      <c r="D133" s="42" t="s">
        <v>187</v>
      </c>
      <c r="E133" s="42" t="s">
        <v>80</v>
      </c>
      <c r="F133" s="9" t="s">
        <v>79</v>
      </c>
      <c r="G133" s="82" t="s">
        <v>11</v>
      </c>
      <c r="H133" s="84">
        <f>SUM('[1]9'!G661)</f>
        <v>3803.6</v>
      </c>
      <c r="I133" s="84">
        <f>SUM('[1]9'!H661)</f>
        <v>4091.1000000000004</v>
      </c>
    </row>
    <row r="134" spans="1:256" ht="45" x14ac:dyDescent="0.25">
      <c r="A134" s="22">
        <v>54</v>
      </c>
      <c r="B134" s="35" t="s">
        <v>194</v>
      </c>
      <c r="C134" s="24" t="s">
        <v>186</v>
      </c>
      <c r="D134" s="42" t="s">
        <v>187</v>
      </c>
      <c r="E134" s="42" t="s">
        <v>80</v>
      </c>
      <c r="F134" s="9" t="s">
        <v>79</v>
      </c>
      <c r="G134" s="82" t="s">
        <v>12</v>
      </c>
      <c r="H134" s="84">
        <f>SUM('[1]9'!G666)</f>
        <v>117.80000000000001</v>
      </c>
      <c r="I134" s="84">
        <f>SUM('[1]9'!H666)</f>
        <v>117.80000000000001</v>
      </c>
    </row>
    <row r="135" spans="1:256" ht="45" x14ac:dyDescent="0.25">
      <c r="A135" s="22"/>
      <c r="B135" s="35" t="s">
        <v>194</v>
      </c>
      <c r="C135" s="24" t="s">
        <v>186</v>
      </c>
      <c r="D135" s="42" t="s">
        <v>187</v>
      </c>
      <c r="E135" s="42" t="s">
        <v>80</v>
      </c>
      <c r="F135" s="9" t="s">
        <v>81</v>
      </c>
      <c r="G135" s="82" t="s">
        <v>12</v>
      </c>
      <c r="H135" s="84">
        <f>SUM('[1]9'!G678)</f>
        <v>271.2</v>
      </c>
      <c r="I135" s="84">
        <f>SUM('[1]9'!H678)</f>
        <v>271.2</v>
      </c>
    </row>
    <row r="136" spans="1:256" ht="45" x14ac:dyDescent="0.25">
      <c r="A136" s="22"/>
      <c r="B136" s="35" t="s">
        <v>194</v>
      </c>
      <c r="C136" s="24" t="s">
        <v>186</v>
      </c>
      <c r="D136" s="42" t="s">
        <v>187</v>
      </c>
      <c r="E136" s="42" t="s">
        <v>6</v>
      </c>
      <c r="F136" s="9" t="s">
        <v>79</v>
      </c>
      <c r="G136" s="82" t="s">
        <v>12</v>
      </c>
      <c r="H136" s="84">
        <f>SUM('[1]9'!G735)</f>
        <v>40</v>
      </c>
      <c r="I136" s="84">
        <f>SUM('[1]9'!H735)</f>
        <v>40</v>
      </c>
    </row>
    <row r="137" spans="1:256" ht="60" x14ac:dyDescent="0.25">
      <c r="A137" s="87"/>
      <c r="B137" s="8" t="s">
        <v>195</v>
      </c>
      <c r="C137" s="85" t="s">
        <v>186</v>
      </c>
      <c r="D137" s="42" t="s">
        <v>187</v>
      </c>
      <c r="E137" s="42" t="s">
        <v>6</v>
      </c>
      <c r="F137" s="9" t="s">
        <v>82</v>
      </c>
      <c r="G137" s="82" t="s">
        <v>12</v>
      </c>
      <c r="H137" s="84">
        <f>SUM('[1]9'!G727)</f>
        <v>21</v>
      </c>
      <c r="I137" s="84">
        <f>SUM('[1]9'!H727)</f>
        <v>9</v>
      </c>
    </row>
    <row r="138" spans="1:256" ht="60" x14ac:dyDescent="0.25">
      <c r="A138" s="87"/>
      <c r="B138" s="8" t="s">
        <v>196</v>
      </c>
      <c r="C138" s="24" t="s">
        <v>186</v>
      </c>
      <c r="D138" s="42" t="s">
        <v>187</v>
      </c>
      <c r="E138" s="42" t="s">
        <v>84</v>
      </c>
      <c r="F138" s="9" t="s">
        <v>83</v>
      </c>
      <c r="G138" s="82" t="s">
        <v>12</v>
      </c>
      <c r="H138" s="84">
        <f>SUM('[1]9'!G684)</f>
        <v>9</v>
      </c>
      <c r="I138" s="84">
        <f>SUM('[1]9'!H684)</f>
        <v>9</v>
      </c>
    </row>
    <row r="139" spans="1:256" ht="75" x14ac:dyDescent="0.25">
      <c r="A139" s="87"/>
      <c r="B139" s="35" t="s">
        <v>197</v>
      </c>
      <c r="C139" s="24" t="s">
        <v>186</v>
      </c>
      <c r="D139" s="42" t="s">
        <v>187</v>
      </c>
      <c r="E139" s="42" t="s">
        <v>84</v>
      </c>
      <c r="F139" s="9" t="s">
        <v>85</v>
      </c>
      <c r="G139" s="82" t="s">
        <v>12</v>
      </c>
      <c r="H139" s="84">
        <f>SUM('[1]9'!G688)</f>
        <v>8.4</v>
      </c>
      <c r="I139" s="84">
        <f>SUM('[1]9'!H688)</f>
        <v>8.4</v>
      </c>
    </row>
    <row r="140" spans="1:256" ht="60" x14ac:dyDescent="0.25">
      <c r="A140" s="87"/>
      <c r="B140" s="28" t="s">
        <v>143</v>
      </c>
      <c r="C140" s="24" t="s">
        <v>186</v>
      </c>
      <c r="D140" s="42" t="s">
        <v>187</v>
      </c>
      <c r="E140" s="42" t="s">
        <v>69</v>
      </c>
      <c r="F140" s="9" t="s">
        <v>86</v>
      </c>
      <c r="G140" s="82" t="s">
        <v>12</v>
      </c>
      <c r="H140" s="84">
        <f>SUM('[1]9'!G608)</f>
        <v>331</v>
      </c>
      <c r="I140" s="84">
        <f>SUM('[1]9'!H608)</f>
        <v>331</v>
      </c>
    </row>
    <row r="141" spans="1:256" ht="60" x14ac:dyDescent="0.25">
      <c r="A141" s="87"/>
      <c r="B141" s="28" t="s">
        <v>143</v>
      </c>
      <c r="C141" s="24" t="s">
        <v>186</v>
      </c>
      <c r="D141" s="42" t="s">
        <v>187</v>
      </c>
      <c r="E141" s="42" t="s">
        <v>6</v>
      </c>
      <c r="F141" s="9" t="s">
        <v>86</v>
      </c>
      <c r="G141" s="82" t="s">
        <v>12</v>
      </c>
      <c r="H141" s="84">
        <f>SUM('[1]9'!G731)</f>
        <v>4.8</v>
      </c>
      <c r="I141" s="84">
        <f>SUM('[1]9'!H731)</f>
        <v>4.8</v>
      </c>
    </row>
    <row r="142" spans="1:256" ht="60" x14ac:dyDescent="0.25">
      <c r="B142" s="28" t="s">
        <v>198</v>
      </c>
      <c r="C142" s="24" t="s">
        <v>186</v>
      </c>
      <c r="D142" s="42" t="s">
        <v>187</v>
      </c>
      <c r="E142" s="42" t="s">
        <v>88</v>
      </c>
      <c r="F142" s="9" t="s">
        <v>87</v>
      </c>
      <c r="G142" s="82" t="s">
        <v>12</v>
      </c>
      <c r="H142" s="84">
        <f>SUM('[1]9'!G715)</f>
        <v>276</v>
      </c>
      <c r="I142" s="84">
        <f>SUM('[1]9'!H715)</f>
        <v>276</v>
      </c>
    </row>
    <row r="143" spans="1:256" ht="75" x14ac:dyDescent="0.25">
      <c r="B143" s="2" t="s">
        <v>199</v>
      </c>
      <c r="C143" s="85" t="s">
        <v>186</v>
      </c>
      <c r="D143" s="82" t="s">
        <v>187</v>
      </c>
      <c r="E143" s="82" t="s">
        <v>69</v>
      </c>
      <c r="F143" s="7" t="s">
        <v>92</v>
      </c>
      <c r="G143" s="82" t="s">
        <v>12</v>
      </c>
      <c r="H143" s="84">
        <f>SUM('[1]9'!G614)</f>
        <v>226.8</v>
      </c>
      <c r="I143" s="84">
        <f>SUM('[1]9'!H614)</f>
        <v>226.8</v>
      </c>
    </row>
    <row r="144" spans="1:256" ht="75" x14ac:dyDescent="0.25">
      <c r="B144" s="2" t="s">
        <v>200</v>
      </c>
      <c r="C144" s="85" t="s">
        <v>186</v>
      </c>
      <c r="D144" s="82" t="s">
        <v>187</v>
      </c>
      <c r="E144" s="82" t="s">
        <v>69</v>
      </c>
      <c r="F144" s="7" t="s">
        <v>93</v>
      </c>
      <c r="G144" s="82" t="s">
        <v>12</v>
      </c>
      <c r="H144" s="84">
        <f>SUM('[1]9'!G618)</f>
        <v>8.4</v>
      </c>
      <c r="I144" s="84">
        <f>SUM('[1]9'!H618)</f>
        <v>8.4</v>
      </c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  <c r="IS144" s="88"/>
      <c r="IT144" s="88"/>
      <c r="IU144" s="88"/>
      <c r="IV144" s="88"/>
    </row>
    <row r="145" spans="2:9" ht="60" x14ac:dyDescent="0.25">
      <c r="B145" s="8" t="s">
        <v>148</v>
      </c>
      <c r="C145" s="85" t="s">
        <v>186</v>
      </c>
      <c r="D145" s="6" t="s">
        <v>187</v>
      </c>
      <c r="E145" s="6" t="s">
        <v>69</v>
      </c>
      <c r="F145" s="7" t="s">
        <v>94</v>
      </c>
      <c r="G145" s="6" t="s">
        <v>12</v>
      </c>
      <c r="H145" s="84">
        <f>SUM('[1]9'!G622)</f>
        <v>14.4</v>
      </c>
      <c r="I145" s="84">
        <f>SUM('[1]9'!H622)</f>
        <v>14.4</v>
      </c>
    </row>
    <row r="146" spans="2:9" ht="45" x14ac:dyDescent="0.25">
      <c r="B146" s="2" t="s">
        <v>201</v>
      </c>
      <c r="C146" s="85" t="s">
        <v>186</v>
      </c>
      <c r="D146" s="6" t="s">
        <v>187</v>
      </c>
      <c r="E146" s="6" t="s">
        <v>73</v>
      </c>
      <c r="F146" s="7" t="s">
        <v>95</v>
      </c>
      <c r="G146" s="6"/>
      <c r="H146" s="89">
        <f>H147</f>
        <v>789</v>
      </c>
      <c r="I146" s="89">
        <f>I147</f>
        <v>789</v>
      </c>
    </row>
    <row r="147" spans="2:9" ht="75" x14ac:dyDescent="0.25">
      <c r="B147" s="2" t="s">
        <v>96</v>
      </c>
      <c r="C147" s="85" t="s">
        <v>186</v>
      </c>
      <c r="D147" s="6" t="s">
        <v>187</v>
      </c>
      <c r="E147" s="6" t="s">
        <v>73</v>
      </c>
      <c r="F147" s="7" t="s">
        <v>97</v>
      </c>
      <c r="G147" s="6" t="s">
        <v>12</v>
      </c>
      <c r="H147" s="89">
        <f>SUM('[1]9'!G802)</f>
        <v>789</v>
      </c>
      <c r="I147" s="89">
        <f>SUM('[1]9'!H802)</f>
        <v>789</v>
      </c>
    </row>
    <row r="148" spans="2:9" ht="75" x14ac:dyDescent="0.25">
      <c r="B148" s="2" t="s">
        <v>202</v>
      </c>
      <c r="C148" s="85" t="s">
        <v>203</v>
      </c>
      <c r="D148" s="6" t="s">
        <v>187</v>
      </c>
      <c r="E148" s="6" t="s">
        <v>70</v>
      </c>
      <c r="F148" s="7" t="s">
        <v>98</v>
      </c>
      <c r="G148" s="6" t="s">
        <v>189</v>
      </c>
      <c r="H148" s="89">
        <f>SUM('[1]9'!G706)</f>
        <v>1200</v>
      </c>
      <c r="I148" s="89">
        <f>SUM('[1]9'!H706)</f>
        <v>1200</v>
      </c>
    </row>
    <row r="149" spans="2:9" ht="60" x14ac:dyDescent="0.25">
      <c r="B149" s="2" t="s">
        <v>204</v>
      </c>
      <c r="C149" s="85" t="s">
        <v>203</v>
      </c>
      <c r="D149" s="6" t="s">
        <v>187</v>
      </c>
      <c r="E149" s="6" t="s">
        <v>69</v>
      </c>
      <c r="F149" s="7" t="s">
        <v>205</v>
      </c>
      <c r="G149" s="6"/>
      <c r="H149" s="89">
        <f>SUM(H150:H154)</f>
        <v>4229.2</v>
      </c>
      <c r="I149" s="89">
        <f>SUM(I150:I154)</f>
        <v>4229.2</v>
      </c>
    </row>
    <row r="150" spans="2:9" ht="60" x14ac:dyDescent="0.25">
      <c r="B150" s="2" t="s">
        <v>204</v>
      </c>
      <c r="C150" s="85" t="s">
        <v>203</v>
      </c>
      <c r="D150" s="6" t="s">
        <v>187</v>
      </c>
      <c r="E150" s="6" t="s">
        <v>69</v>
      </c>
      <c r="F150" s="7" t="s">
        <v>111</v>
      </c>
      <c r="G150" s="6" t="s">
        <v>11</v>
      </c>
      <c r="H150" s="89">
        <f>SUM('[1]9'!G638)</f>
        <v>3041.2000000000003</v>
      </c>
      <c r="I150" s="89">
        <f>SUM('[1]9'!H638)</f>
        <v>3041.2000000000003</v>
      </c>
    </row>
    <row r="151" spans="2:9" ht="60" x14ac:dyDescent="0.25">
      <c r="B151" s="2" t="s">
        <v>204</v>
      </c>
      <c r="C151" s="85" t="s">
        <v>203</v>
      </c>
      <c r="D151" s="6" t="s">
        <v>187</v>
      </c>
      <c r="E151" s="6" t="s">
        <v>69</v>
      </c>
      <c r="F151" s="7" t="s">
        <v>111</v>
      </c>
      <c r="G151" s="6" t="s">
        <v>12</v>
      </c>
      <c r="H151" s="89">
        <f>SUM('[1]9'!G642)</f>
        <v>344.09999999999997</v>
      </c>
      <c r="I151" s="89">
        <f>SUM('[1]9'!H642)</f>
        <v>344.09999999999997</v>
      </c>
    </row>
    <row r="152" spans="2:9" ht="60" x14ac:dyDescent="0.25">
      <c r="B152" s="2" t="s">
        <v>204</v>
      </c>
      <c r="C152" s="85" t="s">
        <v>203</v>
      </c>
      <c r="D152" s="6" t="s">
        <v>187</v>
      </c>
      <c r="E152" s="6" t="s">
        <v>69</v>
      </c>
      <c r="F152" s="7" t="s">
        <v>111</v>
      </c>
      <c r="G152" s="6" t="s">
        <v>189</v>
      </c>
      <c r="H152" s="89">
        <f>SUM('[1]9'!G646)</f>
        <v>1</v>
      </c>
      <c r="I152" s="89">
        <f>SUM('[1]9'!H646)</f>
        <v>1</v>
      </c>
    </row>
    <row r="153" spans="2:9" ht="60" x14ac:dyDescent="0.25">
      <c r="B153" s="2" t="s">
        <v>204</v>
      </c>
      <c r="C153" s="85" t="s">
        <v>203</v>
      </c>
      <c r="D153" s="6" t="s">
        <v>187</v>
      </c>
      <c r="E153" s="6" t="s">
        <v>69</v>
      </c>
      <c r="F153" s="7" t="s">
        <v>111</v>
      </c>
      <c r="G153" s="6" t="s">
        <v>112</v>
      </c>
      <c r="H153" s="89">
        <f>SUM('[1]9'!G649)</f>
        <v>16.100000000000001</v>
      </c>
      <c r="I153" s="89">
        <f>SUM('[1]9'!H649)</f>
        <v>16.100000000000001</v>
      </c>
    </row>
    <row r="154" spans="2:9" ht="60" x14ac:dyDescent="0.25">
      <c r="B154" s="2" t="s">
        <v>204</v>
      </c>
      <c r="C154" s="85" t="s">
        <v>203</v>
      </c>
      <c r="D154" s="6" t="s">
        <v>187</v>
      </c>
      <c r="E154" s="6" t="s">
        <v>69</v>
      </c>
      <c r="F154" s="7" t="s">
        <v>110</v>
      </c>
      <c r="G154" s="6" t="s">
        <v>12</v>
      </c>
      <c r="H154" s="89">
        <f>SUM('[1]9'!G652)</f>
        <v>826.8</v>
      </c>
      <c r="I154" s="89">
        <f>SUM('[1]9'!H652)</f>
        <v>826.8</v>
      </c>
    </row>
    <row r="155" spans="2:9" ht="15.75" x14ac:dyDescent="0.25">
      <c r="B155" s="90" t="s">
        <v>206</v>
      </c>
      <c r="C155" s="58"/>
      <c r="D155" s="91" t="s">
        <v>187</v>
      </c>
      <c r="E155" s="91"/>
      <c r="F155" s="92"/>
      <c r="G155" s="91"/>
      <c r="H155" s="80">
        <f>SUM(H117+H122+H123+H124+H125+H126+H132+H137+H138+H139+H140+H142+H144+H145+H146+H148+H149+H141+H143)</f>
        <v>76429.299999999988</v>
      </c>
      <c r="I155" s="80">
        <f>SUM(I117+I122+I123+I124+I125+I126+I132+I137+I138+I139+I140+I142+I144+I145+I146+I148+I149+I141+I143)</f>
        <v>171077.19999999995</v>
      </c>
    </row>
    <row r="156" spans="2:9" ht="60" x14ac:dyDescent="0.25">
      <c r="B156" s="2" t="s">
        <v>207</v>
      </c>
      <c r="C156" s="85" t="s">
        <v>208</v>
      </c>
      <c r="D156" s="55" t="s">
        <v>209</v>
      </c>
      <c r="E156" s="55" t="s">
        <v>103</v>
      </c>
      <c r="F156" s="7" t="s">
        <v>104</v>
      </c>
      <c r="G156" s="55" t="s">
        <v>11</v>
      </c>
      <c r="H156" s="80">
        <f>SUM('[1]9'!G856)</f>
        <v>1859.3</v>
      </c>
      <c r="I156" s="80">
        <f>SUM('[1]9'!H856)</f>
        <v>1859.3</v>
      </c>
    </row>
    <row r="157" spans="2:9" ht="75" x14ac:dyDescent="0.25">
      <c r="B157" s="2" t="s">
        <v>180</v>
      </c>
      <c r="C157" s="85" t="s">
        <v>208</v>
      </c>
      <c r="D157" s="55" t="s">
        <v>209</v>
      </c>
      <c r="E157" s="55" t="s">
        <v>103</v>
      </c>
      <c r="F157" s="7" t="s">
        <v>107</v>
      </c>
      <c r="G157" s="55" t="s">
        <v>11</v>
      </c>
      <c r="H157" s="80">
        <f>SUM('[1]9'!G861)</f>
        <v>425.8</v>
      </c>
      <c r="I157" s="80">
        <f>SUM('[1]9'!H861)</f>
        <v>425.8</v>
      </c>
    </row>
    <row r="158" spans="2:9" ht="47.25" x14ac:dyDescent="0.25">
      <c r="B158" s="93" t="s">
        <v>210</v>
      </c>
      <c r="C158" s="85"/>
      <c r="D158" s="91" t="s">
        <v>209</v>
      </c>
      <c r="E158" s="91"/>
      <c r="F158" s="92"/>
      <c r="G158" s="91"/>
      <c r="H158" s="80">
        <f>SUM(H156+H157)</f>
        <v>2285.1</v>
      </c>
      <c r="I158" s="80">
        <f>SUM(I156+I157)</f>
        <v>2285.1</v>
      </c>
    </row>
    <row r="159" spans="2:9" ht="15" x14ac:dyDescent="0.25">
      <c r="B159" s="2" t="s">
        <v>211</v>
      </c>
      <c r="C159" s="58"/>
      <c r="D159" s="55"/>
      <c r="E159" s="55"/>
      <c r="F159" s="7"/>
      <c r="G159" s="55"/>
      <c r="H159" s="27">
        <f>SUM(H158+H155+H116+H106+H49)</f>
        <v>438022.8</v>
      </c>
      <c r="I159" s="27">
        <f>SUM(I158+I155+I116+I106+I49)</f>
        <v>530687.6</v>
      </c>
    </row>
    <row r="160" spans="2:9" x14ac:dyDescent="0.2">
      <c r="B160" s="94"/>
      <c r="C160" s="94"/>
      <c r="D160" s="94"/>
      <c r="E160" s="94"/>
      <c r="F160" s="94"/>
      <c r="G160" s="94"/>
    </row>
    <row r="161" spans="2:7" x14ac:dyDescent="0.2">
      <c r="B161" s="94" t="s">
        <v>212</v>
      </c>
      <c r="C161" s="94"/>
      <c r="D161" s="94"/>
      <c r="E161" s="94"/>
      <c r="F161" s="94"/>
      <c r="G161" s="94"/>
    </row>
    <row r="162" spans="2:7" x14ac:dyDescent="0.2">
      <c r="B162" s="94" t="s">
        <v>213</v>
      </c>
      <c r="C162" s="94"/>
      <c r="D162" s="94"/>
      <c r="E162" s="94"/>
      <c r="F162" s="94"/>
      <c r="G162" s="94"/>
    </row>
    <row r="163" spans="2:7" x14ac:dyDescent="0.2">
      <c r="B163" s="94" t="s">
        <v>214</v>
      </c>
      <c r="C163" s="94"/>
      <c r="D163" s="94"/>
      <c r="E163" s="94"/>
      <c r="F163" s="94"/>
      <c r="G163" s="94"/>
    </row>
    <row r="164" spans="2:7" x14ac:dyDescent="0.2">
      <c r="B164" s="94" t="s">
        <v>215</v>
      </c>
      <c r="C164" s="94"/>
      <c r="D164" s="94"/>
      <c r="E164" s="94"/>
      <c r="F164" s="94"/>
      <c r="G164" s="94"/>
    </row>
    <row r="165" spans="2:7" x14ac:dyDescent="0.2">
      <c r="B165" s="94" t="s">
        <v>216</v>
      </c>
      <c r="C165" s="94"/>
      <c r="D165" s="94"/>
      <c r="E165" s="94"/>
      <c r="F165" s="94"/>
      <c r="G165" s="94"/>
    </row>
    <row r="166" spans="2:7" x14ac:dyDescent="0.2">
      <c r="B166" s="94" t="s">
        <v>217</v>
      </c>
      <c r="C166" s="94"/>
      <c r="D166" s="94"/>
      <c r="E166" s="94"/>
      <c r="F166" s="94"/>
      <c r="G166" s="94"/>
    </row>
    <row r="167" spans="2:7" x14ac:dyDescent="0.2">
      <c r="B167" s="94" t="s">
        <v>218</v>
      </c>
      <c r="C167" s="94"/>
      <c r="D167" s="94"/>
      <c r="E167" s="94"/>
      <c r="F167" s="94"/>
      <c r="G167" s="94"/>
    </row>
    <row r="168" spans="2:7" x14ac:dyDescent="0.2">
      <c r="B168" s="94" t="s">
        <v>219</v>
      </c>
      <c r="C168" s="94"/>
      <c r="D168" s="94"/>
      <c r="E168" s="94"/>
      <c r="F168" s="94"/>
      <c r="G168" s="94"/>
    </row>
  </sheetData>
  <mergeCells count="12">
    <mergeCell ref="C7:C9"/>
    <mergeCell ref="D7:G7"/>
    <mergeCell ref="H7:H9"/>
    <mergeCell ref="A5:I5"/>
    <mergeCell ref="H6:I6"/>
    <mergeCell ref="E2:I2"/>
    <mergeCell ref="E1:I1"/>
    <mergeCell ref="I7:I9"/>
    <mergeCell ref="D8:D9"/>
    <mergeCell ref="E8:E9"/>
    <mergeCell ref="F8:F9"/>
    <mergeCell ref="G8:G9"/>
  </mergeCells>
  <pageMargins left="1.1811023622047245" right="0.59055118110236227" top="0.59055118110236227" bottom="0.59055118110236227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</vt:lpstr>
      <vt:lpstr>'15'!Область_печати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User2</cp:lastModifiedBy>
  <cp:lastPrinted>2020-01-22T01:59:26Z</cp:lastPrinted>
  <dcterms:created xsi:type="dcterms:W3CDTF">2020-01-21T03:05:41Z</dcterms:created>
  <dcterms:modified xsi:type="dcterms:W3CDTF">2020-01-27T04:20:06Z</dcterms:modified>
</cp:coreProperties>
</file>