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ВСЕ РЕШЕНИЯ ДУМЫ!!!!!\2023\10. Дума Декабрь последняя\РЕШЕНИЯ 19.12\10-2 от 19.12.2023\"/>
    </mc:Choice>
  </mc:AlternateContent>
  <xr:revisionPtr revIDLastSave="0" documentId="13_ncr:1_{C8E9859B-3BCA-45BF-9B94-628FB79AF3B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5" sheetId="1" r:id="rId1"/>
  </sheets>
  <externalReferences>
    <externalReference r:id="rId2"/>
  </externalReferences>
  <definedNames>
    <definedName name="_xlnm.Print_Area" localSheetId="0">'15'!$A$1:$E$75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8" i="1" l="1"/>
  <c r="E67" i="1"/>
  <c r="E69" i="1" s="1"/>
  <c r="E65" i="1"/>
  <c r="E64" i="1"/>
  <c r="E62" i="1" s="1"/>
  <c r="E63" i="1"/>
  <c r="E61" i="1"/>
  <c r="E60" i="1"/>
  <c r="E59" i="1"/>
  <c r="E58" i="1"/>
  <c r="E57" i="1"/>
  <c r="E56" i="1"/>
  <c r="E55" i="1"/>
  <c r="E54" i="1"/>
  <c r="E53" i="1"/>
  <c r="E52" i="1" s="1"/>
  <c r="E51" i="1"/>
  <c r="E50" i="1"/>
  <c r="E49" i="1"/>
  <c r="E48" i="1"/>
  <c r="E47" i="1"/>
  <c r="E46" i="1"/>
  <c r="E44" i="1"/>
  <c r="E42" i="1"/>
  <c r="E41" i="1"/>
  <c r="E40" i="1"/>
  <c r="E38" i="1"/>
  <c r="E37" i="1"/>
  <c r="E35" i="1"/>
  <c r="E34" i="1" s="1"/>
  <c r="E33" i="1"/>
  <c r="E32" i="1"/>
  <c r="E31" i="1"/>
  <c r="E30" i="1"/>
  <c r="E29" i="1"/>
  <c r="E28" i="1" s="1"/>
  <c r="E27" i="1"/>
  <c r="E26" i="1"/>
  <c r="E25" i="1"/>
  <c r="E24" i="1"/>
  <c r="E23" i="1"/>
  <c r="E22" i="1"/>
  <c r="E19" i="1"/>
  <c r="E18" i="1"/>
  <c r="E16" i="1"/>
  <c r="E15" i="1"/>
  <c r="E14" i="1"/>
  <c r="E13" i="1"/>
  <c r="E12" i="1"/>
  <c r="E11" i="1"/>
  <c r="E10" i="1"/>
  <c r="E9" i="1" s="1"/>
  <c r="E17" i="1" l="1"/>
  <c r="E20" i="1" s="1"/>
  <c r="E21" i="1"/>
  <c r="E36" i="1" s="1"/>
  <c r="E43" i="1"/>
  <c r="E39" i="1"/>
  <c r="E45" i="1"/>
  <c r="E66" i="1" s="1"/>
  <c r="E70" i="1" l="1"/>
</calcChain>
</file>

<file path=xl/sharedStrings.xml><?xml version="1.0" encoding="utf-8"?>
<sst xmlns="http://schemas.openxmlformats.org/spreadsheetml/2006/main" count="243" uniqueCount="139">
  <si>
    <t>тыс. рублей</t>
  </si>
  <si>
    <t>Бюджетополучатели</t>
  </si>
  <si>
    <t>Бюджетная классификация</t>
  </si>
  <si>
    <t>главный распорядитель</t>
  </si>
  <si>
    <t>ЦСР</t>
  </si>
  <si>
    <t xml:space="preserve">МКУ Управление культуры </t>
  </si>
  <si>
    <t>957</t>
  </si>
  <si>
    <t>МБУК "МОБ Балаганского района"*</t>
  </si>
  <si>
    <t>МКУК БИЭМ*</t>
  </si>
  <si>
    <t>МБУК "Межпоселенческий ДК"*</t>
  </si>
  <si>
    <t>МКУ ДО БДМШ*</t>
  </si>
  <si>
    <t>МКУ Управление культуры</t>
  </si>
  <si>
    <t>МКУ ЦЕНТР ОБСЛУЖИВАНИЯ</t>
  </si>
  <si>
    <t>Муниципальные программы МКУ Управление культуры</t>
  </si>
  <si>
    <t>Итого по культуре</t>
  </si>
  <si>
    <t>973</t>
  </si>
  <si>
    <t>МК Дошкольные образовательные учреждения</t>
  </si>
  <si>
    <t>Муниципальные бюджетные общеобразовательные учреждения</t>
  </si>
  <si>
    <t>МБОУ ДО Балаганский Центр Детского Творчества</t>
  </si>
  <si>
    <t>Учреждения образования</t>
  </si>
  <si>
    <t>Муниципальные программы МКУ Управление образования</t>
  </si>
  <si>
    <t>Итого по образованию</t>
  </si>
  <si>
    <t>Финансовое управление Балаганского района</t>
  </si>
  <si>
    <t>992</t>
  </si>
  <si>
    <t>Итого по Финансовому управлению Балаганского района</t>
  </si>
  <si>
    <t>Администрация района</t>
  </si>
  <si>
    <t>994</t>
  </si>
  <si>
    <t>МКУ ЕДДС</t>
  </si>
  <si>
    <t>УМИ</t>
  </si>
  <si>
    <t>Итого по администрации района</t>
  </si>
  <si>
    <t>КСП</t>
  </si>
  <si>
    <t>996</t>
  </si>
  <si>
    <t>Итого по Контрольно-счетной палате муниципального образования Балаганский район</t>
  </si>
  <si>
    <t>Всего: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</si>
  <si>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</si>
  <si>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</si>
  <si>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</si>
  <si>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</si>
  <si>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</si>
  <si>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</si>
  <si>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МКУ ЦЕНТР ОБСЛУЖИВАНИЯ - МУНИЦИПАЛЬНОЕ КАЗЕННОЕ УЧРЕЖДЕНИЕ "ЦЕНТР ОБСЛУЖИВАНИЯ МУНИЦИПАЛЬНЫХ УЧРЕЖДЕНИЙ БАЛАГАНСКОГО РАЙОНА"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</si>
  <si>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</si>
  <si>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>Муниципальная программа "Развитие культуры и искусства в Балаганском районе на 2023 - 2028 годы" в т.ч.:</t>
  </si>
  <si>
    <t>0200000000</t>
  </si>
  <si>
    <t>Подпрограмма  "Библиотечное дело в муниципальном образовании Балаганский район на 2023 - 2028 годы"</t>
  </si>
  <si>
    <t>0210000000</t>
  </si>
  <si>
    <t>Подпрограмма  "Музейное дело в  муниципальном образовании Балаганский район на 2023 - 2028 годы"</t>
  </si>
  <si>
    <t>0220000000</t>
  </si>
  <si>
    <t>Подпрограмма  "Культурный досуг населения в муниципальном образовании Балаганский район на 2023 - 2028 годы"</t>
  </si>
  <si>
    <t>0230000000</t>
  </si>
  <si>
    <t>Подпрограмма  "Дополнительное образование детей в сфере культуры в муниципальном образовании Балаганский район на 2023 - 2028 годы"</t>
  </si>
  <si>
    <t>0240000000</t>
  </si>
  <si>
    <t>Подпрограмма  "Совершенствование государственного управления в сфере культуры в муниципальном образовании Балаганский район на 2023 - 2028 годы"</t>
  </si>
  <si>
    <t>0250000000</t>
  </si>
  <si>
    <t>Подпрограмма "Хозяйственная деятельность учреждений культуры в муниципальном образовании Балаганский район на 2023 - 2028 годы"</t>
  </si>
  <si>
    <t>0260000000</t>
  </si>
  <si>
    <t>Подпрограмма "Безопасность учреждений культуры в муниципальном образовании Балаганский район на 2023-2028 годы"</t>
  </si>
  <si>
    <t>МБУК "МОБ Балаганского района",*              МБУК "Межпоселенческий ДК",МКУК БИЭМ*</t>
  </si>
  <si>
    <t>0270000000</t>
  </si>
  <si>
    <t>Муниципальная программа "Улучшение условий и охраны труда в муниципальном образовании Балаганский район  на 2023-2028 годы"</t>
  </si>
  <si>
    <t>МБУК "Межпоселенческий ДК", МКУ ДО БДМШ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</si>
  <si>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</si>
  <si>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</si>
  <si>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Муниципальная программа "Развитие образования  Балаганского района на 2023-2028 годы" в т.ч.:</t>
  </si>
  <si>
    <t>0100000000</t>
  </si>
  <si>
    <t>Подпрограмма "Развитие дошкольного образования Балаганского района на 2023-2028 годы"</t>
  </si>
  <si>
    <t>0110000000</t>
  </si>
  <si>
    <t>Подпрограмма "Развитие общего образования Балаганского района на 2023-2028 годы"</t>
  </si>
  <si>
    <t>0120000000</t>
  </si>
  <si>
    <t>Подпрограмма "Развитие дополнительного образования Балаганского района на 2023-2028 годы"</t>
  </si>
  <si>
    <t>0130000000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</si>
  <si>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</si>
  <si>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</si>
  <si>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Подпрограмма "Совершенствование государственного управления в сфере образования на 2023-2028 годы"</t>
  </si>
  <si>
    <t xml:space="preserve">МКУ Управление образования,                    МКУ Методический центр управления образования </t>
  </si>
  <si>
    <t>0150000000</t>
  </si>
  <si>
    <t>Подпрограмма "Безопасность  образовательных  учреждений в муниципальном образовании Балаганский  район на 2023-2028 годы"</t>
  </si>
  <si>
    <t>0160000000</t>
  </si>
  <si>
    <t>0500000000</t>
  </si>
  <si>
    <t>Муниципальная программа "Повышение безопасности дорожного движения на территории муниципального образования Балаганский район на 2023-2028 годы"</t>
  </si>
  <si>
    <t xml:space="preserve">МКУ Управление образования </t>
  </si>
  <si>
    <t>0700000000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</si>
  <si>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</si>
  <si>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</si>
  <si>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</si>
  <si>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</si>
  <si>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</si>
  <si>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</si>
  <si>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</si>
  <si>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</si>
  <si>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</si>
  <si>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 на 2023-2028 годы"</t>
  </si>
  <si>
    <t>1910000000</t>
  </si>
  <si>
    <t>Подпрограмма "Создание условий для финансовой устойчивости бюджетов поселений Балаганского района на 2023-2028 годы"</t>
  </si>
  <si>
    <t xml:space="preserve"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 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</si>
  <si>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</si>
  <si>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</si>
  <si>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</si>
  <si>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</si>
  <si>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 ВИЧ-инфекции в муниципальном образовании Балаганский район на 2023-2028 годы"</t>
  </si>
  <si>
    <t>0310000000</t>
  </si>
  <si>
    <t>Подпрограмма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2023-2028 годы"</t>
  </si>
  <si>
    <t>0320000000</t>
  </si>
  <si>
    <t xml:space="preserve">Подпрограмма "Патриотическое воспитание детей и молодёжи муниципального образования Балаганский район на 2023-2028 годы" </t>
  </si>
  <si>
    <t>0330000000</t>
  </si>
  <si>
    <t>Подпрограмма  "Профилактика туберкулеза в муниципальном образовании Балаганский район на 2023-2028 годы"</t>
  </si>
  <si>
    <t>0340000000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</si>
  <si>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2023-2028 годы"</t>
  </si>
  <si>
    <t>0600000000</t>
  </si>
  <si>
    <t>Муниципальная программа "Управление муниципальными финансами муниципального образования Балаганский район на 2023 -2028 годы"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</si>
  <si>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</si>
  <si>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 xml:space="preserve">Муниципальная программа "Аппаратно-программный комплекс "Безопасный город " в муниципальном образовании Балаганский район на 2023-2028 годы" 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</si>
  <si>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</si>
  <si>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</si>
  <si>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 xml:space="preserve">Муниципальная программа "Профилактика  правонарушений  на  территории муниципального образования  Балаганский  район на 2023-2028 годы" </t>
  </si>
  <si>
    <t>1100000000</t>
  </si>
  <si>
    <t>Муниципальная программа "Защита  окружающей  среды  в муниципальном образовании Балаганский  район на 2023-2028 годы"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</si>
  <si>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</si>
  <si>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</si>
  <si>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 xml:space="preserve">Подпрограмма "Развитие физической культуры и массового спорта в муниципальном образовании Балаганский район на 2023-2028 годы"  </t>
  </si>
  <si>
    <t>1710000000</t>
  </si>
  <si>
    <t>РАСПРЕДЕЛЕНИЕ БЮДЖЕТНЫХ АССИГНОВАНИЙ НА РЕАЛИЗАЦИЮ МУНИЦИПАЛЬНЫХ ПРОГРАММ                                            НА 2023 ГОД</t>
  </si>
  <si>
    <t xml:space="preserve">  2023г.  </t>
  </si>
  <si>
    <t>МП - муниципальная программа;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</si>
  <si>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</si>
  <si>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Муниципальная программа "Управление муниципальным имуществом муниципального образования Балаганский район на 2023 -2028 годы"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</si>
  <si>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</si>
  <si>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</si>
  <si>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"Приложение 15                      к решению Думы Балаганского района "О бюджете муниципального образования Балаганский район на 2023 год и на плановый период 2024 и 2025 годов" от 23.12.2022 года № 9/2-РД</t>
  </si>
  <si>
    <t>Наименование программы, подпрограммы</t>
  </si>
  <si>
    <t xml:space="preserve">Муниципальная программа "Профилактика  правонарушений среди несовершеннолетних на территории муниципального образования  Балаганский  район на 2023-2028 годы" </t>
  </si>
  <si>
    <t xml:space="preserve">                  МКУ Методический центр управления образования </t>
  </si>
  <si>
    <t>МКУ Централизованная бухгалтерия,          Финансовое управление Балаганского района</t>
  </si>
  <si>
    <t>МКУ Централизованная бухгалтерия, Финансовое управление Балаганского района</t>
  </si>
  <si>
    <t xml:space="preserve">Муниципальная программа "Развитие физической культуры и спорта в муниципальном образовании Балаганский район на 2023-2028 годы"  </t>
  </si>
  <si>
    <t>Подпрограмма "Развитие спортивной инфраструктуры и материально-технической базы в муниципальном образовании Балаганский район на 2023-2028 годы"</t>
  </si>
  <si>
    <t>1720000000</t>
  </si>
  <si>
    <t>1400000000</t>
  </si>
  <si>
    <t>Приложение 5
к решению Думы Балаганского района
"О внесении изменений в решение Думы
Балаганского района от 23.12.2022 года 9/2-РД "О бюджете муниципального
образования Балаганский район на 2023 год и на плановый период 2024 и 2025 годов"
от  19.12.2023 года №10/2-РД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</si>
</sst>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3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1" fillId="0" borderId="0"/>
    <xf numFmtId="0" fontId="12" fillId="0" borderId="0"/>
  </cellStyleXfs>
  <cellXfs count="10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" fillId="0" borderId="0" xfId="0" applyFont="1" applyFill="1" applyAlignment="1"/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1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2" fillId="0" borderId="0" xfId="4"/>
    <xf numFmtId="49" fontId="2" fillId="0" borderId="6" xfId="4" applyNumberFormat="1" applyFont="1" applyFill="1" applyBorder="1" applyAlignment="1">
      <alignment horizontal="left" vertical="center" wrapText="1"/>
    </xf>
    <xf numFmtId="0" fontId="2" fillId="0" borderId="6" xfId="4" applyFont="1" applyFill="1" applyBorder="1" applyAlignment="1">
      <alignment horizontal="left" wrapText="1"/>
    </xf>
    <xf numFmtId="0" fontId="2" fillId="0" borderId="6" xfId="4" applyFont="1" applyFill="1" applyBorder="1" applyAlignment="1">
      <alignment wrapText="1"/>
    </xf>
    <xf numFmtId="49" fontId="2" fillId="0" borderId="6" xfId="4" applyNumberFormat="1" applyFont="1" applyFill="1" applyBorder="1" applyAlignment="1">
      <alignment horizontal="center"/>
    </xf>
    <xf numFmtId="165" fontId="2" fillId="0" borderId="6" xfId="4" applyNumberFormat="1" applyFont="1" applyFill="1" applyBorder="1" applyAlignment="1">
      <alignment horizontal="right"/>
    </xf>
    <xf numFmtId="0" fontId="2" fillId="0" borderId="2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top" wrapText="1"/>
    </xf>
    <xf numFmtId="49" fontId="4" fillId="0" borderId="6" xfId="4" applyNumberFormat="1" applyFont="1" applyFill="1" applyBorder="1" applyAlignment="1">
      <alignment horizontal="center"/>
    </xf>
    <xf numFmtId="0" fontId="2" fillId="0" borderId="2" xfId="4" applyFont="1" applyFill="1" applyBorder="1" applyAlignment="1">
      <alignment wrapText="1"/>
    </xf>
    <xf numFmtId="49" fontId="4" fillId="0" borderId="1" xfId="4" applyNumberFormat="1" applyFont="1" applyFill="1" applyBorder="1" applyAlignment="1">
      <alignment horizontal="center"/>
    </xf>
    <xf numFmtId="0" fontId="2" fillId="0" borderId="2" xfId="4" applyFont="1" applyFill="1" applyBorder="1" applyAlignment="1">
      <alignment horizontal="left" wrapText="1"/>
    </xf>
    <xf numFmtId="0" fontId="3" fillId="0" borderId="2" xfId="4" applyFont="1" applyFill="1" applyBorder="1" applyAlignment="1">
      <alignment horizontal="left" wrapText="1"/>
    </xf>
    <xf numFmtId="49" fontId="6" fillId="0" borderId="6" xfId="4" applyNumberFormat="1" applyFont="1" applyFill="1" applyBorder="1" applyAlignment="1">
      <alignment horizontal="center"/>
    </xf>
    <xf numFmtId="0" fontId="3" fillId="0" borderId="6" xfId="4" applyFont="1" applyFill="1" applyBorder="1" applyAlignment="1">
      <alignment wrapText="1"/>
    </xf>
    <xf numFmtId="0" fontId="1" fillId="0" borderId="0" xfId="4" applyFont="1" applyFill="1"/>
    <xf numFmtId="0" fontId="2" fillId="0" borderId="2" xfId="4" applyFont="1" applyFill="1" applyBorder="1" applyAlignment="1">
      <alignment vertical="center" wrapText="1"/>
    </xf>
    <xf numFmtId="49" fontId="4" fillId="0" borderId="4" xfId="4" applyNumberFormat="1" applyFont="1" applyFill="1" applyBorder="1" applyAlignment="1">
      <alignment horizontal="center"/>
    </xf>
    <xf numFmtId="0" fontId="3" fillId="0" borderId="8" xfId="4" applyFont="1" applyFill="1" applyBorder="1" applyAlignment="1">
      <alignment wrapText="1"/>
    </xf>
    <xf numFmtId="0" fontId="3" fillId="0" borderId="2" xfId="4" applyFont="1" applyFill="1" applyBorder="1" applyAlignment="1">
      <alignment horizontal="center"/>
    </xf>
    <xf numFmtId="0" fontId="7" fillId="0" borderId="2" xfId="4" applyFont="1" applyFill="1" applyBorder="1" applyAlignment="1">
      <alignment horizontal="center" wrapText="1"/>
    </xf>
    <xf numFmtId="0" fontId="3" fillId="0" borderId="2" xfId="4" applyFont="1" applyFill="1" applyBorder="1" applyAlignment="1">
      <alignment wrapText="1"/>
    </xf>
    <xf numFmtId="0" fontId="3" fillId="0" borderId="2" xfId="4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center"/>
    </xf>
    <xf numFmtId="0" fontId="2" fillId="0" borderId="4" xfId="4" applyNumberFormat="1" applyFont="1" applyFill="1" applyBorder="1" applyAlignment="1">
      <alignment horizontal="center" wrapText="1"/>
    </xf>
    <xf numFmtId="0" fontId="2" fillId="0" borderId="2" xfId="4" applyFont="1" applyFill="1" applyBorder="1" applyAlignment="1">
      <alignment horizontal="center" wrapText="1"/>
    </xf>
    <xf numFmtId="0" fontId="2" fillId="0" borderId="6" xfId="4" applyFont="1" applyFill="1" applyBorder="1" applyAlignment="1">
      <alignment horizontal="center" vertical="center" wrapText="1"/>
    </xf>
    <xf numFmtId="49" fontId="4" fillId="0" borderId="3" xfId="4" applyNumberFormat="1" applyFont="1" applyFill="1" applyBorder="1" applyAlignment="1">
      <alignment horizontal="center"/>
    </xf>
    <xf numFmtId="49" fontId="2" fillId="0" borderId="4" xfId="4" applyNumberFormat="1" applyFont="1" applyFill="1" applyBorder="1" applyAlignment="1">
      <alignment horizontal="center" wrapText="1"/>
    </xf>
    <xf numFmtId="49" fontId="6" fillId="0" borderId="4" xfId="4" applyNumberFormat="1" applyFont="1" applyFill="1" applyBorder="1" applyAlignment="1">
      <alignment horizontal="center"/>
    </xf>
    <xf numFmtId="49" fontId="4" fillId="0" borderId="9" xfId="4" applyNumberFormat="1" applyFont="1" applyFill="1" applyBorder="1" applyAlignment="1">
      <alignment horizontal="center"/>
    </xf>
    <xf numFmtId="49" fontId="5" fillId="0" borderId="4" xfId="4" applyNumberFormat="1" applyFont="1" applyFill="1" applyBorder="1" applyAlignment="1">
      <alignment horizontal="center"/>
    </xf>
    <xf numFmtId="1" fontId="2" fillId="0" borderId="4" xfId="4" applyNumberFormat="1" applyFont="1" applyFill="1" applyBorder="1" applyAlignment="1">
      <alignment horizontal="center" wrapText="1"/>
    </xf>
    <xf numFmtId="49" fontId="3" fillId="0" borderId="10" xfId="4" applyNumberFormat="1" applyFont="1" applyFill="1" applyBorder="1" applyAlignment="1">
      <alignment horizontal="center" wrapText="1"/>
    </xf>
    <xf numFmtId="49" fontId="4" fillId="0" borderId="10" xfId="4" applyNumberFormat="1" applyFont="1" applyFill="1" applyBorder="1" applyAlignment="1">
      <alignment horizontal="center"/>
    </xf>
    <xf numFmtId="49" fontId="8" fillId="0" borderId="4" xfId="4" applyNumberFormat="1" applyFont="1" applyFill="1" applyBorder="1" applyAlignment="1">
      <alignment horizontal="center" wrapText="1"/>
    </xf>
    <xf numFmtId="0" fontId="4" fillId="0" borderId="2" xfId="4" applyFont="1" applyFill="1" applyBorder="1" applyAlignment="1">
      <alignment horizontal="left" wrapText="1"/>
    </xf>
    <xf numFmtId="165" fontId="2" fillId="0" borderId="7" xfId="4" applyNumberFormat="1" applyFont="1" applyFill="1" applyBorder="1" applyAlignment="1">
      <alignment horizontal="right"/>
    </xf>
    <xf numFmtId="164" fontId="2" fillId="0" borderId="4" xfId="4" applyNumberFormat="1" applyFont="1" applyFill="1" applyBorder="1" applyAlignment="1">
      <alignment horizontal="center" wrapText="1"/>
    </xf>
    <xf numFmtId="49" fontId="3" fillId="0" borderId="4" xfId="4" applyNumberFormat="1" applyFont="1" applyFill="1" applyBorder="1" applyAlignment="1">
      <alignment horizontal="center" wrapText="1"/>
    </xf>
    <xf numFmtId="0" fontId="4" fillId="0" borderId="4" xfId="4" applyNumberFormat="1" applyFont="1" applyFill="1" applyBorder="1" applyAlignment="1">
      <alignment horizontal="center"/>
    </xf>
    <xf numFmtId="49" fontId="2" fillId="0" borderId="4" xfId="4" applyNumberFormat="1" applyFont="1" applyFill="1" applyBorder="1" applyAlignment="1">
      <alignment horizontal="center"/>
    </xf>
    <xf numFmtId="165" fontId="2" fillId="0" borderId="7" xfId="4" applyNumberFormat="1" applyFont="1" applyFill="1" applyBorder="1" applyAlignment="1">
      <alignment horizontal="right" wrapText="1"/>
    </xf>
    <xf numFmtId="165" fontId="3" fillId="0" borderId="6" xfId="4" applyNumberFormat="1" applyFont="1" applyFill="1" applyBorder="1" applyAlignment="1">
      <alignment horizontal="right"/>
    </xf>
    <xf numFmtId="165" fontId="2" fillId="0" borderId="6" xfId="4" applyNumberFormat="1" applyFont="1" applyFill="1" applyBorder="1" applyAlignment="1">
      <alignment horizontal="right" wrapText="1"/>
    </xf>
    <xf numFmtId="165" fontId="2" fillId="0" borderId="1" xfId="4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4" applyFont="1" applyFill="1" applyBorder="1" applyAlignment="1">
      <alignment horizontal="center" vertical="center" wrapText="1"/>
    </xf>
    <xf numFmtId="0" fontId="12" fillId="0" borderId="5" xfId="4" applyBorder="1" applyAlignment="1">
      <alignment vertical="center" wrapText="1"/>
    </xf>
    <xf numFmtId="0" fontId="12" fillId="0" borderId="7" xfId="4" applyBorder="1" applyAlignment="1">
      <alignment vertical="center" wrapText="1"/>
    </xf>
    <xf numFmtId="3" fontId="2" fillId="0" borderId="1" xfId="4" applyNumberFormat="1" applyFont="1" applyFill="1" applyBorder="1" applyAlignment="1">
      <alignment horizontal="center" vertical="center" wrapText="1"/>
    </xf>
    <xf numFmtId="0" fontId="12" fillId="0" borderId="5" xfId="4" applyBorder="1" applyAlignment="1">
      <alignment horizontal="center" vertical="center" wrapText="1"/>
    </xf>
    <xf numFmtId="0" fontId="12" fillId="0" borderId="7" xfId="4" applyBorder="1" applyAlignment="1">
      <alignment horizontal="center" vertical="center" wrapText="1"/>
    </xf>
    <xf numFmtId="0" fontId="2" fillId="0" borderId="5" xfId="4" applyFont="1" applyFill="1" applyBorder="1" applyAlignment="1">
      <alignment horizontal="center" vertical="center" wrapText="1"/>
    </xf>
    <xf numFmtId="0" fontId="2" fillId="0" borderId="7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/>
    </xf>
    <xf numFmtId="0" fontId="2" fillId="0" borderId="4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 wrapText="1"/>
    </xf>
    <xf numFmtId="0" fontId="2" fillId="0" borderId="7" xfId="4" applyFont="1" applyFill="1" applyBorder="1" applyAlignment="1">
      <alignment horizontal="center" wrapText="1"/>
    </xf>
    <xf numFmtId="0" fontId="2" fillId="0" borderId="1" xfId="4" applyFont="1" applyFill="1" applyBorder="1" applyAlignment="1">
      <alignment horizontal="center" vertical="center"/>
    </xf>
    <xf numFmtId="0" fontId="2" fillId="0" borderId="7" xfId="4" applyFont="1" applyFill="1" applyBorder="1" applyAlignment="1">
      <alignment horizontal="center" vertical="center"/>
    </xf>
  </cellXfs>
  <cellStyles count="5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w/Desktop/2023/&#1044;&#1091;&#1084;&#1072;/&#1096;&#1072;&#1073;&#1083;&#1086;&#1085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венная"/>
      <sheetName val="целевая"/>
      <sheetName val="раздел подраздел"/>
      <sheetName val="программы"/>
    </sheetNames>
    <sheetDataSet>
      <sheetData sheetId="0">
        <row r="53">
          <cell r="G53">
            <v>12.5</v>
          </cell>
        </row>
        <row r="63">
          <cell r="G63">
            <v>40</v>
          </cell>
        </row>
        <row r="155">
          <cell r="G155">
            <v>21.2</v>
          </cell>
        </row>
        <row r="164">
          <cell r="G164">
            <v>40.4</v>
          </cell>
        </row>
        <row r="199">
          <cell r="G199">
            <v>16052</v>
          </cell>
        </row>
        <row r="213">
          <cell r="G213">
            <v>250.4</v>
          </cell>
        </row>
        <row r="333">
          <cell r="G333">
            <v>40331.799999999996</v>
          </cell>
        </row>
        <row r="348">
          <cell r="G348">
            <v>1733.3</v>
          </cell>
        </row>
        <row r="404">
          <cell r="G404">
            <v>93</v>
          </cell>
        </row>
        <row r="413">
          <cell r="G413">
            <v>188.8</v>
          </cell>
        </row>
        <row r="503">
          <cell r="G503">
            <v>3939.2</v>
          </cell>
        </row>
        <row r="519">
          <cell r="G519">
            <v>100</v>
          </cell>
        </row>
        <row r="525">
          <cell r="G525">
            <v>26</v>
          </cell>
        </row>
        <row r="531">
          <cell r="G531">
            <v>103.8</v>
          </cell>
        </row>
        <row r="540">
          <cell r="G540">
            <v>1465</v>
          </cell>
        </row>
        <row r="562">
          <cell r="G562">
            <v>384.1</v>
          </cell>
        </row>
        <row r="586">
          <cell r="G586">
            <v>15342.3</v>
          </cell>
        </row>
        <row r="598">
          <cell r="G598">
            <v>22.5</v>
          </cell>
        </row>
        <row r="614">
          <cell r="G614">
            <v>248.9</v>
          </cell>
        </row>
        <row r="621">
          <cell r="G621">
            <v>17835.3</v>
          </cell>
        </row>
        <row r="655">
          <cell r="G655">
            <v>6.1</v>
          </cell>
        </row>
        <row r="663">
          <cell r="G663">
            <v>75498.5</v>
          </cell>
        </row>
        <row r="674">
          <cell r="G674">
            <v>1016.9</v>
          </cell>
        </row>
        <row r="682">
          <cell r="G682">
            <v>3230.7000000000003</v>
          </cell>
        </row>
        <row r="691">
          <cell r="G691">
            <v>42085.599999999999</v>
          </cell>
        </row>
        <row r="794">
          <cell r="G794">
            <v>4610</v>
          </cell>
        </row>
        <row r="803">
          <cell r="G803">
            <v>1553.4</v>
          </cell>
        </row>
        <row r="824">
          <cell r="G824">
            <v>1672.3</v>
          </cell>
        </row>
        <row r="835">
          <cell r="G835">
            <v>80</v>
          </cell>
        </row>
        <row r="842">
          <cell r="G842">
            <v>1.4</v>
          </cell>
        </row>
        <row r="848">
          <cell r="G848">
            <v>51</v>
          </cell>
        </row>
        <row r="855">
          <cell r="G855">
            <v>5075.5</v>
          </cell>
        </row>
        <row r="891">
          <cell r="G891">
            <v>8625.2999999999993</v>
          </cell>
        </row>
        <row r="910">
          <cell r="G910">
            <v>19</v>
          </cell>
        </row>
        <row r="916">
          <cell r="G916">
            <v>18.399999999999999</v>
          </cell>
        </row>
        <row r="924">
          <cell r="G924">
            <v>230</v>
          </cell>
        </row>
        <row r="931">
          <cell r="G931">
            <v>50</v>
          </cell>
        </row>
        <row r="939">
          <cell r="G939">
            <v>500</v>
          </cell>
        </row>
        <row r="948">
          <cell r="G948">
            <v>2259.5</v>
          </cell>
        </row>
        <row r="967">
          <cell r="G967">
            <v>24711.8</v>
          </cell>
        </row>
        <row r="988">
          <cell r="G988">
            <v>15889.5</v>
          </cell>
        </row>
        <row r="1017">
          <cell r="G1017">
            <v>6</v>
          </cell>
        </row>
        <row r="1023">
          <cell r="G1023">
            <v>5.9</v>
          </cell>
        </row>
        <row r="1029">
          <cell r="G1029">
            <v>79.5</v>
          </cell>
        </row>
        <row r="1039">
          <cell r="G1039">
            <v>3.5</v>
          </cell>
        </row>
        <row r="1048">
          <cell r="G1048">
            <v>3.6</v>
          </cell>
        </row>
        <row r="1054">
          <cell r="G1054">
            <v>239</v>
          </cell>
        </row>
        <row r="1065">
          <cell r="G1065">
            <v>325.8</v>
          </cell>
        </row>
        <row r="1085">
          <cell r="G1085">
            <v>2</v>
          </cell>
        </row>
        <row r="1116">
          <cell r="G1116">
            <v>794.1</v>
          </cell>
        </row>
        <row r="1126">
          <cell r="G1126">
            <v>100</v>
          </cell>
        </row>
        <row r="1133">
          <cell r="G1133">
            <v>80195.799999999988</v>
          </cell>
        </row>
        <row r="1150">
          <cell r="G1150">
            <v>2431.9</v>
          </cell>
        </row>
        <row r="1194">
          <cell r="G1194">
            <v>4073.8</v>
          </cell>
        </row>
        <row r="1215">
          <cell r="G1215">
            <v>2.5</v>
          </cell>
        </row>
      </sheetData>
      <sheetData sheetId="1">
        <row r="9">
          <cell r="E9">
            <v>17589.400000000001</v>
          </cell>
        </row>
        <row r="19">
          <cell r="E19">
            <v>3318.6000000000004</v>
          </cell>
        </row>
        <row r="32">
          <cell r="E32">
            <v>16961.099999999999</v>
          </cell>
        </row>
        <row r="39">
          <cell r="E39">
            <v>5683.9000000000005</v>
          </cell>
        </row>
        <row r="48">
          <cell r="E48">
            <v>2898.2</v>
          </cell>
        </row>
        <row r="57">
          <cell r="E57">
            <v>19051.099999999999</v>
          </cell>
        </row>
        <row r="66">
          <cell r="E66">
            <v>927.1</v>
          </cell>
        </row>
        <row r="76">
          <cell r="E76">
            <v>108519.09999999999</v>
          </cell>
        </row>
        <row r="92">
          <cell r="E92">
            <v>315085.40000000002</v>
          </cell>
        </row>
        <row r="148">
          <cell r="E148">
            <v>16730.3</v>
          </cell>
        </row>
        <row r="161">
          <cell r="E161">
            <v>873.7</v>
          </cell>
        </row>
        <row r="175">
          <cell r="E175">
            <v>11497.899999999998</v>
          </cell>
        </row>
        <row r="193">
          <cell r="E193">
            <v>13586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71"/>
  <sheetViews>
    <sheetView tabSelected="1" zoomScaleNormal="100" workbookViewId="0">
      <selection activeCell="I1" sqref="I1"/>
    </sheetView>
  </sheetViews>
  <sheetFormatPr defaultRowHeight="11.25" x14ac:dyDescent="0.2"/>
  <cols>
    <col min="1" max="1" width="46.28515625" style="1" customWidth="1"/>
    <col min="2" max="2" width="25.7109375" style="1" customWidth="1"/>
    <col min="3" max="3" width="15.28515625" style="1" customWidth="1"/>
    <col min="4" max="4" width="16.42578125" style="1" customWidth="1"/>
    <col min="5" max="5" width="16" style="1" customWidth="1"/>
    <col min="6" max="6" width="13.28515625" style="1" customWidth="1"/>
    <col min="7" max="7" width="12.7109375" style="6" customWidth="1"/>
    <col min="8" max="9" width="11.7109375" style="1" customWidth="1"/>
    <col min="10" max="10" width="12.85546875" style="1" customWidth="1"/>
    <col min="11" max="11" width="10.7109375" style="1" customWidth="1"/>
    <col min="12" max="16384" width="9.140625" style="1"/>
  </cols>
  <sheetData>
    <row r="1" spans="1:9" ht="165.75" customHeight="1" x14ac:dyDescent="0.25">
      <c r="C1" s="86" t="s">
        <v>138</v>
      </c>
      <c r="D1" s="87"/>
      <c r="E1" s="87"/>
      <c r="F1" s="7"/>
      <c r="G1" s="7"/>
    </row>
    <row r="2" spans="1:9" ht="111.75" customHeight="1" x14ac:dyDescent="0.25">
      <c r="C2" s="86" t="s">
        <v>128</v>
      </c>
      <c r="D2" s="86"/>
      <c r="E2" s="86"/>
      <c r="F2" s="2"/>
      <c r="G2" s="2"/>
    </row>
    <row r="3" spans="1:9" ht="34.5" customHeight="1" x14ac:dyDescent="0.25">
      <c r="A3" s="85" t="s">
        <v>121</v>
      </c>
      <c r="B3" s="85"/>
      <c r="C3" s="85"/>
      <c r="D3" s="85"/>
      <c r="E3" s="85"/>
      <c r="F3" s="37"/>
      <c r="G3" s="3"/>
    </row>
    <row r="4" spans="1:9" ht="16.5" customHeight="1" x14ac:dyDescent="0.2">
      <c r="A4" s="36"/>
      <c r="B4" s="36"/>
      <c r="C4" s="36"/>
      <c r="D4" s="36"/>
      <c r="E4" s="36"/>
      <c r="F4" s="35"/>
      <c r="G4" s="35"/>
    </row>
    <row r="5" spans="1:9" ht="15" x14ac:dyDescent="0.25">
      <c r="D5" s="23"/>
      <c r="E5" s="3" t="s">
        <v>0</v>
      </c>
    </row>
    <row r="6" spans="1:9" ht="15" x14ac:dyDescent="0.25">
      <c r="A6" s="88" t="s">
        <v>129</v>
      </c>
      <c r="B6" s="88" t="s">
        <v>1</v>
      </c>
      <c r="C6" s="96" t="s">
        <v>2</v>
      </c>
      <c r="D6" s="97"/>
      <c r="E6" s="91" t="s">
        <v>122</v>
      </c>
      <c r="F6" s="4"/>
      <c r="G6" s="21"/>
      <c r="H6" s="23"/>
      <c r="I6" s="23"/>
    </row>
    <row r="7" spans="1:9" ht="15" x14ac:dyDescent="0.2">
      <c r="A7" s="89"/>
      <c r="B7" s="94"/>
      <c r="C7" s="98" t="s">
        <v>3</v>
      </c>
      <c r="D7" s="100" t="s">
        <v>4</v>
      </c>
      <c r="E7" s="92"/>
      <c r="F7" s="21"/>
      <c r="G7" s="21"/>
      <c r="H7" s="23"/>
      <c r="I7" s="23"/>
    </row>
    <row r="8" spans="1:9" ht="15" x14ac:dyDescent="0.2">
      <c r="A8" s="90"/>
      <c r="B8" s="95"/>
      <c r="C8" s="99"/>
      <c r="D8" s="101"/>
      <c r="E8" s="93"/>
      <c r="F8" s="21"/>
      <c r="G8" s="21"/>
      <c r="H8" s="23"/>
      <c r="I8" s="23"/>
    </row>
    <row r="9" spans="1:9" ht="60" x14ac:dyDescent="0.25">
      <c r="A9" s="47" t="s">
        <v>42</v>
      </c>
      <c r="B9" s="44" t="s">
        <v>5</v>
      </c>
      <c r="C9" s="46" t="s">
        <v>6</v>
      </c>
      <c r="D9" s="46" t="s">
        <v>43</v>
      </c>
      <c r="E9" s="43">
        <f>E10+E11+E12+E13+E14+E15+E16</f>
        <v>66429.399999999994</v>
      </c>
      <c r="F9" s="9"/>
      <c r="G9" s="10"/>
      <c r="H9" s="23"/>
      <c r="I9" s="23"/>
    </row>
    <row r="10" spans="1:9" ht="60" x14ac:dyDescent="0.25">
      <c r="A10" s="41" t="s">
        <v>44</v>
      </c>
      <c r="B10" s="45" t="s">
        <v>7</v>
      </c>
      <c r="C10" s="46" t="s">
        <v>6</v>
      </c>
      <c r="D10" s="55" t="s">
        <v>45</v>
      </c>
      <c r="E10" s="43">
        <f>SUM([1]целевая!E9)</f>
        <v>17589.400000000001</v>
      </c>
      <c r="F10" s="9"/>
      <c r="G10" s="10"/>
      <c r="H10" s="23"/>
      <c r="I10" s="23"/>
    </row>
    <row r="11" spans="1:9" ht="60" x14ac:dyDescent="0.25">
      <c r="A11" s="41" t="s">
        <v>46</v>
      </c>
      <c r="B11" s="44" t="s">
        <v>8</v>
      </c>
      <c r="C11" s="46" t="s">
        <v>6</v>
      </c>
      <c r="D11" s="55" t="s">
        <v>47</v>
      </c>
      <c r="E11" s="43">
        <f>SUM([1]целевая!E19)</f>
        <v>3318.6000000000004</v>
      </c>
      <c r="F11" s="8"/>
      <c r="G11" s="10"/>
      <c r="H11" s="23"/>
      <c r="I11" s="23"/>
    </row>
    <row r="12" spans="1:9" ht="60" x14ac:dyDescent="0.25">
      <c r="A12" s="41" t="s">
        <v>48</v>
      </c>
      <c r="B12" s="45" t="s">
        <v>9</v>
      </c>
      <c r="C12" s="46" t="s">
        <v>6</v>
      </c>
      <c r="D12" s="65" t="s">
        <v>49</v>
      </c>
      <c r="E12" s="43">
        <f>SUM([1]целевая!E32)</f>
        <v>16961.099999999999</v>
      </c>
      <c r="F12" s="8"/>
      <c r="G12" s="10"/>
      <c r="H12" s="23"/>
      <c r="I12" s="23"/>
    </row>
    <row r="13" spans="1:9" ht="75" x14ac:dyDescent="0.25">
      <c r="A13" s="40" t="s">
        <v>50</v>
      </c>
      <c r="B13" s="44" t="s">
        <v>10</v>
      </c>
      <c r="C13" s="46" t="s">
        <v>6</v>
      </c>
      <c r="D13" s="65" t="s">
        <v>51</v>
      </c>
      <c r="E13" s="43">
        <f>SUM([1]целевая!E39)</f>
        <v>5683.9000000000005</v>
      </c>
      <c r="F13" s="8"/>
      <c r="G13" s="10"/>
      <c r="H13" s="23"/>
      <c r="I13" s="23"/>
    </row>
    <row r="14" spans="1:9" ht="75" x14ac:dyDescent="0.25">
      <c r="A14" s="40" t="s">
        <v>52</v>
      </c>
      <c r="B14" s="44" t="s">
        <v>11</v>
      </c>
      <c r="C14" s="46" t="s">
        <v>6</v>
      </c>
      <c r="D14" s="55" t="s">
        <v>53</v>
      </c>
      <c r="E14" s="43">
        <f>SUM([1]целевая!E48)</f>
        <v>2898.2</v>
      </c>
      <c r="F14" s="8"/>
      <c r="G14" s="10"/>
      <c r="H14" s="23"/>
      <c r="I14" s="23"/>
    </row>
    <row r="15" spans="1:9" ht="75" x14ac:dyDescent="0.25">
      <c r="A15" s="49" t="s">
        <v>54</v>
      </c>
      <c r="B15" s="44" t="s">
        <v>12</v>
      </c>
      <c r="C15" s="46" t="s">
        <v>6</v>
      </c>
      <c r="D15" s="65" t="s">
        <v>55</v>
      </c>
      <c r="E15" s="43">
        <f>SUM([1]целевая!E57)</f>
        <v>19051.099999999999</v>
      </c>
      <c r="F15" s="8"/>
      <c r="G15" s="10"/>
      <c r="H15" s="23"/>
      <c r="I15" s="23"/>
    </row>
    <row r="16" spans="1:9" ht="90" x14ac:dyDescent="0.25">
      <c r="A16" s="39" t="s">
        <v>56</v>
      </c>
      <c r="B16" s="44" t="s">
        <v>57</v>
      </c>
      <c r="C16" s="46" t="s">
        <v>6</v>
      </c>
      <c r="D16" s="65" t="s">
        <v>58</v>
      </c>
      <c r="E16" s="43">
        <f>SUM([1]целевая!E66)</f>
        <v>927.1</v>
      </c>
      <c r="F16" s="8"/>
      <c r="G16" s="10"/>
      <c r="H16" s="23"/>
      <c r="I16" s="23"/>
    </row>
    <row r="17" spans="1:9" ht="30" x14ac:dyDescent="0.25">
      <c r="A17" s="54" t="s">
        <v>13</v>
      </c>
      <c r="B17" s="44" t="s">
        <v>11</v>
      </c>
      <c r="C17" s="46" t="s">
        <v>6</v>
      </c>
      <c r="D17" s="65"/>
      <c r="E17" s="43">
        <f>E18+E19</f>
        <v>114.1</v>
      </c>
      <c r="F17" s="8"/>
      <c r="G17" s="10"/>
      <c r="H17" s="23"/>
      <c r="I17" s="23"/>
    </row>
    <row r="18" spans="1:9" ht="75" x14ac:dyDescent="0.25">
      <c r="A18" s="47" t="s">
        <v>59</v>
      </c>
      <c r="B18" s="45" t="s">
        <v>60</v>
      </c>
      <c r="C18" s="46" t="s">
        <v>6</v>
      </c>
      <c r="D18" s="78">
        <v>1200000000</v>
      </c>
      <c r="E18" s="43">
        <f>SUM([1]ведомственная!G53+[1]ведомственная!G63+[1]ведомственная!G155)</f>
        <v>73.7</v>
      </c>
      <c r="F18" s="8"/>
      <c r="G18" s="10"/>
      <c r="H18" s="23"/>
      <c r="I18" s="23"/>
    </row>
    <row r="19" spans="1:9" ht="75" x14ac:dyDescent="0.25">
      <c r="A19" s="47" t="s">
        <v>61</v>
      </c>
      <c r="B19" s="44" t="s">
        <v>11</v>
      </c>
      <c r="C19" s="46" t="s">
        <v>6</v>
      </c>
      <c r="D19" s="66" t="s">
        <v>62</v>
      </c>
      <c r="E19" s="43">
        <f>SUM([1]ведомственная!G164)</f>
        <v>40.4</v>
      </c>
      <c r="F19" s="8"/>
      <c r="G19" s="10"/>
      <c r="H19" s="23"/>
      <c r="I19" s="23"/>
    </row>
    <row r="20" spans="1:9" ht="15.75" x14ac:dyDescent="0.25">
      <c r="A20" s="56" t="s">
        <v>14</v>
      </c>
      <c r="B20" s="57"/>
      <c r="C20" s="51" t="s">
        <v>6</v>
      </c>
      <c r="D20" s="67"/>
      <c r="E20" s="81">
        <f>E9+E17</f>
        <v>66543.5</v>
      </c>
      <c r="F20" s="8"/>
      <c r="G20" s="10"/>
      <c r="H20" s="23"/>
      <c r="I20" s="23"/>
    </row>
    <row r="21" spans="1:9" ht="45" x14ac:dyDescent="0.25">
      <c r="A21" s="47" t="s">
        <v>63</v>
      </c>
      <c r="B21" s="58"/>
      <c r="C21" s="46" t="s">
        <v>15</v>
      </c>
      <c r="D21" s="55" t="s">
        <v>64</v>
      </c>
      <c r="E21" s="82">
        <f>E22+E23+E24+E25+E26+E27</f>
        <v>466292.4</v>
      </c>
      <c r="F21" s="8"/>
      <c r="G21" s="10"/>
      <c r="H21" s="23"/>
      <c r="I21" s="23"/>
    </row>
    <row r="22" spans="1:9" ht="45" x14ac:dyDescent="0.25">
      <c r="A22" s="40" t="s">
        <v>65</v>
      </c>
      <c r="B22" s="64" t="s">
        <v>16</v>
      </c>
      <c r="C22" s="48" t="s">
        <v>15</v>
      </c>
      <c r="D22" s="68" t="s">
        <v>66</v>
      </c>
      <c r="E22" s="82">
        <f>SUM([1]целевая!E76)</f>
        <v>108519.09999999999</v>
      </c>
      <c r="F22" s="8"/>
      <c r="G22" s="10"/>
      <c r="H22" s="23"/>
      <c r="I22" s="23"/>
    </row>
    <row r="23" spans="1:9" ht="60" x14ac:dyDescent="0.25">
      <c r="A23" s="40" t="s">
        <v>67</v>
      </c>
      <c r="B23" s="64" t="s">
        <v>17</v>
      </c>
      <c r="C23" s="46" t="s">
        <v>15</v>
      </c>
      <c r="D23" s="55" t="s">
        <v>68</v>
      </c>
      <c r="E23" s="83">
        <f>SUM([1]целевая!E92)</f>
        <v>315085.40000000002</v>
      </c>
      <c r="F23" s="8"/>
      <c r="G23" s="10"/>
      <c r="H23" s="23"/>
      <c r="I23" s="23"/>
    </row>
    <row r="24" spans="1:9" ht="60" x14ac:dyDescent="0.25">
      <c r="A24" s="40" t="s">
        <v>69</v>
      </c>
      <c r="B24" s="64" t="s">
        <v>18</v>
      </c>
      <c r="C24" s="46" t="s">
        <v>15</v>
      </c>
      <c r="D24" s="55" t="s">
        <v>70</v>
      </c>
      <c r="E24" s="43">
        <f>SUM([1]целевая!E148)</f>
        <v>16730.3</v>
      </c>
      <c r="F24" s="8"/>
      <c r="G24" s="10"/>
      <c r="H24" s="23"/>
      <c r="I24" s="23"/>
    </row>
    <row r="25" spans="1:9" ht="60" x14ac:dyDescent="0.25">
      <c r="A25" s="47" t="s">
        <v>71</v>
      </c>
      <c r="B25" s="44" t="s">
        <v>19</v>
      </c>
      <c r="C25" s="46" t="s">
        <v>15</v>
      </c>
      <c r="D25" s="55" t="s">
        <v>72</v>
      </c>
      <c r="E25" s="43">
        <f>SUM([1]целевая!E161)</f>
        <v>873.7</v>
      </c>
      <c r="F25" s="8"/>
      <c r="G25" s="10"/>
      <c r="H25" s="23"/>
      <c r="I25" s="23"/>
    </row>
    <row r="26" spans="1:9" ht="75" x14ac:dyDescent="0.25">
      <c r="A26" s="40" t="s">
        <v>73</v>
      </c>
      <c r="B26" s="64" t="s">
        <v>74</v>
      </c>
      <c r="C26" s="46" t="s">
        <v>15</v>
      </c>
      <c r="D26" s="55" t="s">
        <v>75</v>
      </c>
      <c r="E26" s="43">
        <f>SUM([1]целевая!E175)</f>
        <v>11497.899999999998</v>
      </c>
      <c r="F26" s="8"/>
      <c r="G26" s="10"/>
      <c r="H26" s="23"/>
      <c r="I26" s="23"/>
    </row>
    <row r="27" spans="1:9" ht="75" x14ac:dyDescent="0.25">
      <c r="A27" s="41" t="s">
        <v>76</v>
      </c>
      <c r="B27" s="44" t="s">
        <v>19</v>
      </c>
      <c r="C27" s="46" t="s">
        <v>15</v>
      </c>
      <c r="D27" s="66" t="s">
        <v>77</v>
      </c>
      <c r="E27" s="43">
        <f>SUM([1]целевая!E193)</f>
        <v>13586</v>
      </c>
      <c r="F27" s="8"/>
      <c r="G27" s="10"/>
      <c r="H27" s="23"/>
      <c r="I27" s="23"/>
    </row>
    <row r="28" spans="1:9" ht="30" x14ac:dyDescent="0.25">
      <c r="A28" s="54" t="s">
        <v>20</v>
      </c>
      <c r="B28" s="44" t="s">
        <v>19</v>
      </c>
      <c r="C28" s="46" t="s">
        <v>15</v>
      </c>
      <c r="D28" s="69"/>
      <c r="E28" s="43">
        <f>E29+E30+E31+E32+E33+E34</f>
        <v>64667.399999999994</v>
      </c>
      <c r="F28" s="8"/>
      <c r="G28" s="10"/>
      <c r="H28" s="23"/>
      <c r="I28" s="23"/>
    </row>
    <row r="29" spans="1:9" ht="75" x14ac:dyDescent="0.25">
      <c r="A29" s="54" t="s">
        <v>124</v>
      </c>
      <c r="B29" s="44" t="s">
        <v>19</v>
      </c>
      <c r="C29" s="46" t="s">
        <v>15</v>
      </c>
      <c r="D29" s="79" t="s">
        <v>78</v>
      </c>
      <c r="E29" s="75">
        <f>SUM([1]ведомственная!G199+[1]ведомственная!G333+[1]ведомственная!G503)</f>
        <v>60322.999999999993</v>
      </c>
      <c r="F29" s="8"/>
      <c r="G29" s="10"/>
      <c r="H29" s="23"/>
      <c r="I29" s="23"/>
    </row>
    <row r="30" spans="1:9" ht="75" x14ac:dyDescent="0.25">
      <c r="A30" s="39" t="s">
        <v>79</v>
      </c>
      <c r="B30" s="64" t="s">
        <v>80</v>
      </c>
      <c r="C30" s="46" t="s">
        <v>15</v>
      </c>
      <c r="D30" s="66" t="s">
        <v>81</v>
      </c>
      <c r="E30" s="80">
        <f>SUM([1]ведомственная!G519)</f>
        <v>100</v>
      </c>
      <c r="F30" s="8"/>
      <c r="G30" s="10"/>
      <c r="H30" s="23"/>
      <c r="I30" s="23"/>
    </row>
    <row r="31" spans="1:9" ht="75" x14ac:dyDescent="0.25">
      <c r="A31" s="39" t="s">
        <v>82</v>
      </c>
      <c r="B31" s="64" t="s">
        <v>131</v>
      </c>
      <c r="C31" s="46" t="s">
        <v>15</v>
      </c>
      <c r="D31" s="66" t="s">
        <v>83</v>
      </c>
      <c r="E31" s="80">
        <f>SUM([1]ведомственная!G525)</f>
        <v>26</v>
      </c>
      <c r="F31" s="8"/>
      <c r="G31" s="10"/>
      <c r="H31" s="23"/>
      <c r="I31" s="23"/>
    </row>
    <row r="32" spans="1:9" ht="75" x14ac:dyDescent="0.25">
      <c r="A32" s="39" t="s">
        <v>59</v>
      </c>
      <c r="B32" s="64" t="s">
        <v>19</v>
      </c>
      <c r="C32" s="46" t="s">
        <v>15</v>
      </c>
      <c r="D32" s="70">
        <v>1200000000</v>
      </c>
      <c r="E32" s="43">
        <f>SUM([1]ведомственная!G531+[1]ведомственная!G404)</f>
        <v>196.8</v>
      </c>
      <c r="F32" s="8"/>
      <c r="G32" s="10"/>
      <c r="H32" s="23"/>
      <c r="I32" s="23"/>
    </row>
    <row r="33" spans="1:9" ht="90" x14ac:dyDescent="0.25">
      <c r="A33" s="40" t="s">
        <v>84</v>
      </c>
      <c r="B33" s="64" t="s">
        <v>19</v>
      </c>
      <c r="C33" s="46" t="s">
        <v>15</v>
      </c>
      <c r="D33" s="70">
        <v>1400000000</v>
      </c>
      <c r="E33" s="43">
        <f>SUM([1]ведомственная!G213+[1]ведомственная!G348+[1]ведомственная!G413+[1]ведомственная!G540)</f>
        <v>3637.5</v>
      </c>
      <c r="F33" s="8"/>
      <c r="G33" s="10"/>
      <c r="H33" s="23"/>
      <c r="I33" s="23"/>
    </row>
    <row r="34" spans="1:9" ht="75" x14ac:dyDescent="0.25">
      <c r="A34" s="41" t="s">
        <v>134</v>
      </c>
      <c r="B34" s="64" t="s">
        <v>18</v>
      </c>
      <c r="C34" s="46" t="s">
        <v>15</v>
      </c>
      <c r="D34" s="66" t="s">
        <v>118</v>
      </c>
      <c r="E34" s="43">
        <f>E35</f>
        <v>384.1</v>
      </c>
      <c r="F34" s="8"/>
      <c r="G34" s="10"/>
      <c r="H34" s="23"/>
      <c r="I34" s="23"/>
    </row>
    <row r="35" spans="1:9" ht="75" x14ac:dyDescent="0.25">
      <c r="A35" s="47" t="s">
        <v>135</v>
      </c>
      <c r="B35" s="64" t="s">
        <v>18</v>
      </c>
      <c r="C35" s="46" t="s">
        <v>15</v>
      </c>
      <c r="D35" s="66" t="s">
        <v>136</v>
      </c>
      <c r="E35" s="43">
        <f>SUM([1]ведомственная!G562)</f>
        <v>384.1</v>
      </c>
      <c r="F35" s="8"/>
      <c r="G35" s="10"/>
      <c r="H35" s="23"/>
      <c r="I35" s="23"/>
    </row>
    <row r="36" spans="1:9" ht="15.75" x14ac:dyDescent="0.25">
      <c r="A36" s="59" t="s">
        <v>21</v>
      </c>
      <c r="B36" s="60"/>
      <c r="C36" s="51" t="s">
        <v>15</v>
      </c>
      <c r="D36" s="67"/>
      <c r="E36" s="43">
        <f>E21+E28</f>
        <v>530959.80000000005</v>
      </c>
      <c r="F36" s="8"/>
      <c r="G36" s="10"/>
      <c r="H36" s="23"/>
      <c r="I36" s="23"/>
    </row>
    <row r="37" spans="1:9" ht="105" x14ac:dyDescent="0.25">
      <c r="A37" s="40" t="s">
        <v>126</v>
      </c>
      <c r="B37" s="63" t="s">
        <v>132</v>
      </c>
      <c r="C37" s="46" t="s">
        <v>23</v>
      </c>
      <c r="D37" s="55" t="s">
        <v>127</v>
      </c>
      <c r="E37" s="43">
        <f>SUM([1]ведомственная!G614)</f>
        <v>248.9</v>
      </c>
      <c r="F37" s="8"/>
      <c r="G37" s="10"/>
      <c r="H37" s="23"/>
      <c r="I37" s="23"/>
    </row>
    <row r="38" spans="1:9" ht="60" x14ac:dyDescent="0.25">
      <c r="A38" s="39" t="s">
        <v>87</v>
      </c>
      <c r="B38" s="63" t="s">
        <v>22</v>
      </c>
      <c r="C38" s="46" t="s">
        <v>23</v>
      </c>
      <c r="D38" s="66" t="s">
        <v>88</v>
      </c>
      <c r="E38" s="43">
        <f>SUM([1]ведомственная!G674)</f>
        <v>1016.9</v>
      </c>
      <c r="F38" s="8"/>
      <c r="G38" s="10"/>
      <c r="H38" s="23"/>
      <c r="I38" s="23"/>
    </row>
    <row r="39" spans="1:9" ht="105" x14ac:dyDescent="0.25">
      <c r="A39" s="41" t="s">
        <v>89</v>
      </c>
      <c r="B39" s="63" t="s">
        <v>133</v>
      </c>
      <c r="C39" s="46" t="s">
        <v>23</v>
      </c>
      <c r="D39" s="55" t="s">
        <v>90</v>
      </c>
      <c r="E39" s="43">
        <f>SUM(E40:E42)</f>
        <v>108704.70000000001</v>
      </c>
      <c r="F39" s="8"/>
      <c r="G39" s="10"/>
      <c r="H39" s="23"/>
      <c r="I39" s="23"/>
    </row>
    <row r="40" spans="1:9" ht="75" x14ac:dyDescent="0.25">
      <c r="A40" s="41" t="s">
        <v>91</v>
      </c>
      <c r="B40" s="63" t="s">
        <v>22</v>
      </c>
      <c r="C40" s="46" t="s">
        <v>23</v>
      </c>
      <c r="D40" s="55" t="s">
        <v>92</v>
      </c>
      <c r="E40" s="43">
        <f>SUM([1]ведомственная!G586+[1]ведомственная!G621+[1]ведомственная!G598)</f>
        <v>33200.1</v>
      </c>
      <c r="F40" s="8"/>
      <c r="G40" s="10"/>
      <c r="H40" s="23"/>
      <c r="I40" s="23"/>
    </row>
    <row r="41" spans="1:9" ht="60" x14ac:dyDescent="0.25">
      <c r="A41" s="39" t="s">
        <v>93</v>
      </c>
      <c r="B41" s="63" t="s">
        <v>22</v>
      </c>
      <c r="C41" s="46" t="s">
        <v>23</v>
      </c>
      <c r="D41" s="70">
        <v>1920000000</v>
      </c>
      <c r="E41" s="43">
        <f>SUM([1]ведомственная!G663)</f>
        <v>75498.5</v>
      </c>
      <c r="F41" s="8"/>
      <c r="G41" s="10"/>
      <c r="H41" s="23"/>
      <c r="I41" s="23"/>
    </row>
    <row r="42" spans="1:9" ht="90" x14ac:dyDescent="0.25">
      <c r="A42" s="41" t="s">
        <v>94</v>
      </c>
      <c r="B42" s="63" t="s">
        <v>22</v>
      </c>
      <c r="C42" s="46" t="s">
        <v>23</v>
      </c>
      <c r="D42" s="62">
        <v>1930000000</v>
      </c>
      <c r="E42" s="75">
        <f>SUM([1]ведомственная!G655)</f>
        <v>6.1</v>
      </c>
      <c r="F42" s="8"/>
      <c r="G42" s="10"/>
      <c r="H42" s="23"/>
      <c r="I42" s="23"/>
    </row>
    <row r="43" spans="1:9" ht="31.5" x14ac:dyDescent="0.25">
      <c r="A43" s="59" t="s">
        <v>24</v>
      </c>
      <c r="B43" s="60"/>
      <c r="C43" s="61" t="s">
        <v>23</v>
      </c>
      <c r="D43" s="71"/>
      <c r="E43" s="75">
        <f>E37+E38+E39</f>
        <v>109970.50000000001</v>
      </c>
      <c r="F43" s="8"/>
      <c r="G43" s="10"/>
      <c r="H43" s="23"/>
      <c r="I43" s="23"/>
    </row>
    <row r="44" spans="1:9" ht="60" x14ac:dyDescent="0.25">
      <c r="A44" s="39" t="s">
        <v>95</v>
      </c>
      <c r="B44" s="44" t="s">
        <v>25</v>
      </c>
      <c r="C44" s="48" t="s">
        <v>26</v>
      </c>
      <c r="D44" s="66" t="s">
        <v>96</v>
      </c>
      <c r="E44" s="75">
        <f>SUM([1]ведомственная!G924)</f>
        <v>230</v>
      </c>
      <c r="F44" s="8"/>
      <c r="G44" s="10"/>
      <c r="H44" s="23"/>
      <c r="I44" s="23"/>
    </row>
    <row r="45" spans="1:9" ht="60" x14ac:dyDescent="0.25">
      <c r="A45" s="40" t="s">
        <v>97</v>
      </c>
      <c r="B45" s="44" t="s">
        <v>25</v>
      </c>
      <c r="C45" s="48" t="s">
        <v>26</v>
      </c>
      <c r="D45" s="72" t="s">
        <v>98</v>
      </c>
      <c r="E45" s="80">
        <f>SUM(E46:E49)</f>
        <v>570.4</v>
      </c>
      <c r="F45" s="8"/>
      <c r="G45" s="10"/>
      <c r="H45" s="23"/>
      <c r="I45" s="23"/>
    </row>
    <row r="46" spans="1:9" ht="60" x14ac:dyDescent="0.25">
      <c r="A46" s="41" t="s">
        <v>99</v>
      </c>
      <c r="B46" s="44" t="s">
        <v>25</v>
      </c>
      <c r="C46" s="48" t="s">
        <v>26</v>
      </c>
      <c r="D46" s="66" t="s">
        <v>100</v>
      </c>
      <c r="E46" s="43">
        <f>SUM([1]ведомственная!G1048)</f>
        <v>3.6</v>
      </c>
      <c r="F46" s="8"/>
      <c r="G46" s="10"/>
      <c r="H46" s="23"/>
      <c r="I46" s="23"/>
    </row>
    <row r="47" spans="1:9" ht="120" x14ac:dyDescent="0.25">
      <c r="A47" s="41" t="s">
        <v>101</v>
      </c>
      <c r="B47" s="44" t="s">
        <v>25</v>
      </c>
      <c r="C47" s="48" t="s">
        <v>26</v>
      </c>
      <c r="D47" s="66" t="s">
        <v>102</v>
      </c>
      <c r="E47" s="43">
        <f>SUM([1]ведомственная!G1054)</f>
        <v>239</v>
      </c>
      <c r="F47" s="8"/>
      <c r="G47" s="10"/>
      <c r="H47" s="23"/>
      <c r="I47" s="23"/>
    </row>
    <row r="48" spans="1:9" ht="75" x14ac:dyDescent="0.25">
      <c r="A48" s="39" t="s">
        <v>103</v>
      </c>
      <c r="B48" s="44" t="s">
        <v>25</v>
      </c>
      <c r="C48" s="48" t="s">
        <v>26</v>
      </c>
      <c r="D48" s="66" t="s">
        <v>104</v>
      </c>
      <c r="E48" s="43">
        <f>SUM([1]ведомственная!G1065)</f>
        <v>325.8</v>
      </c>
      <c r="F48" s="15"/>
      <c r="G48" s="16"/>
      <c r="H48" s="23"/>
      <c r="I48" s="23"/>
    </row>
    <row r="49" spans="1:9" ht="60" x14ac:dyDescent="0.25">
      <c r="A49" s="39" t="s">
        <v>105</v>
      </c>
      <c r="B49" s="44" t="s">
        <v>25</v>
      </c>
      <c r="C49" s="48" t="s">
        <v>26</v>
      </c>
      <c r="D49" s="66" t="s">
        <v>106</v>
      </c>
      <c r="E49" s="43">
        <f>SUM([1]ведомственная!G1085)</f>
        <v>2</v>
      </c>
      <c r="F49" s="8"/>
      <c r="G49" s="10"/>
      <c r="H49" s="23"/>
      <c r="I49" s="23"/>
    </row>
    <row r="50" spans="1:9" ht="75" x14ac:dyDescent="0.25">
      <c r="A50" s="41" t="s">
        <v>124</v>
      </c>
      <c r="B50" s="44" t="s">
        <v>25</v>
      </c>
      <c r="C50" s="48" t="s">
        <v>26</v>
      </c>
      <c r="D50" s="66" t="s">
        <v>78</v>
      </c>
      <c r="E50" s="43">
        <f>SUM([1]ведомственная!G803+[1]ведомственная!G939+[1]ведомственная!G967+[1]ведомственная!G988+[1]ведомственная!G1133)</f>
        <v>122850.49999999999</v>
      </c>
      <c r="F50" s="8"/>
      <c r="G50" s="10"/>
      <c r="H50" s="23"/>
      <c r="I50" s="23"/>
    </row>
    <row r="51" spans="1:9" ht="90" x14ac:dyDescent="0.25">
      <c r="A51" s="41" t="s">
        <v>107</v>
      </c>
      <c r="B51" s="44" t="s">
        <v>25</v>
      </c>
      <c r="C51" s="48" t="s">
        <v>26</v>
      </c>
      <c r="D51" s="73" t="s">
        <v>108</v>
      </c>
      <c r="E51" s="43">
        <f>SUM([1]ведомственная!G931)</f>
        <v>50</v>
      </c>
      <c r="F51" s="8"/>
      <c r="G51" s="10"/>
      <c r="H51" s="23"/>
      <c r="I51" s="23"/>
    </row>
    <row r="52" spans="1:9" ht="75" x14ac:dyDescent="0.25">
      <c r="A52" s="41" t="s">
        <v>109</v>
      </c>
      <c r="B52" s="44" t="s">
        <v>25</v>
      </c>
      <c r="C52" s="48" t="s">
        <v>26</v>
      </c>
      <c r="D52" s="72" t="s">
        <v>90</v>
      </c>
      <c r="E52" s="43">
        <f>E53</f>
        <v>52409.2</v>
      </c>
      <c r="F52" s="8"/>
      <c r="G52" s="10"/>
      <c r="H52" s="23"/>
      <c r="I52" s="23"/>
    </row>
    <row r="53" spans="1:9" ht="75" x14ac:dyDescent="0.25">
      <c r="A53" s="74" t="s">
        <v>110</v>
      </c>
      <c r="B53" s="44" t="s">
        <v>25</v>
      </c>
      <c r="C53" s="48" t="s">
        <v>26</v>
      </c>
      <c r="D53" s="66" t="s">
        <v>92</v>
      </c>
      <c r="E53" s="43">
        <f>SUM([1]ведомственная!G682+[1]ведомственная!G691+[1]ведомственная!G794+[1]ведомственная!G848+[1]ведомственная!G1150)</f>
        <v>52409.2</v>
      </c>
      <c r="F53" s="8"/>
      <c r="G53" s="10"/>
      <c r="H53" s="23"/>
      <c r="I53" s="23"/>
    </row>
    <row r="54" spans="1:9" ht="75" x14ac:dyDescent="0.25">
      <c r="A54" s="40" t="s">
        <v>111</v>
      </c>
      <c r="B54" s="44" t="s">
        <v>27</v>
      </c>
      <c r="C54" s="48" t="s">
        <v>26</v>
      </c>
      <c r="D54" s="66" t="s">
        <v>83</v>
      </c>
      <c r="E54" s="43">
        <f>SUM([1]ведомственная!G1029+[1]ведомственная!G891)</f>
        <v>8704.7999999999993</v>
      </c>
      <c r="F54" s="8"/>
      <c r="G54" s="10"/>
      <c r="H54" s="23"/>
      <c r="I54" s="23"/>
    </row>
    <row r="55" spans="1:9" ht="75" x14ac:dyDescent="0.25">
      <c r="A55" s="40" t="s">
        <v>112</v>
      </c>
      <c r="B55" s="44" t="s">
        <v>25</v>
      </c>
      <c r="C55" s="48" t="s">
        <v>26</v>
      </c>
      <c r="D55" s="66" t="s">
        <v>113</v>
      </c>
      <c r="E55" s="43">
        <f>SUM([1]ведомственная!G1017)</f>
        <v>6</v>
      </c>
      <c r="F55" s="8"/>
      <c r="G55" s="10"/>
      <c r="H55" s="23"/>
      <c r="I55" s="23"/>
    </row>
    <row r="56" spans="1:9" ht="75" x14ac:dyDescent="0.25">
      <c r="A56" s="40" t="s">
        <v>114</v>
      </c>
      <c r="B56" s="44" t="s">
        <v>25</v>
      </c>
      <c r="C56" s="48" t="s">
        <v>26</v>
      </c>
      <c r="D56" s="70">
        <v>1000000000</v>
      </c>
      <c r="E56" s="43">
        <f>SUM([1]ведомственная!G910)</f>
        <v>19</v>
      </c>
      <c r="F56" s="8"/>
      <c r="G56" s="10"/>
      <c r="H56" s="23"/>
      <c r="I56" s="23"/>
    </row>
    <row r="57" spans="1:9" ht="90" x14ac:dyDescent="0.25">
      <c r="A57" s="40" t="s">
        <v>130</v>
      </c>
      <c r="B57" s="44" t="s">
        <v>25</v>
      </c>
      <c r="C57" s="48" t="s">
        <v>26</v>
      </c>
      <c r="D57" s="66" t="s">
        <v>115</v>
      </c>
      <c r="E57" s="43">
        <f>SUM([1]ведомственная!G916)</f>
        <v>18.399999999999999</v>
      </c>
      <c r="F57" s="8"/>
      <c r="G57" s="10"/>
      <c r="H57" s="23"/>
      <c r="I57" s="23"/>
    </row>
    <row r="58" spans="1:9" ht="75" x14ac:dyDescent="0.25">
      <c r="A58" s="41" t="s">
        <v>59</v>
      </c>
      <c r="B58" s="44" t="s">
        <v>25</v>
      </c>
      <c r="C58" s="48" t="s">
        <v>26</v>
      </c>
      <c r="D58" s="66">
        <v>1200000000</v>
      </c>
      <c r="E58" s="43">
        <f>SUM([1]ведомственная!G824+[1]ведомственная!G1023)</f>
        <v>1678.2</v>
      </c>
      <c r="F58" s="8"/>
      <c r="G58" s="10"/>
      <c r="H58" s="23"/>
      <c r="I58" s="23"/>
    </row>
    <row r="59" spans="1:9" ht="60" x14ac:dyDescent="0.25">
      <c r="A59" s="41" t="s">
        <v>116</v>
      </c>
      <c r="B59" s="44" t="s">
        <v>25</v>
      </c>
      <c r="C59" s="48" t="s">
        <v>26</v>
      </c>
      <c r="D59" s="66" t="s">
        <v>88</v>
      </c>
      <c r="E59" s="43">
        <f>SUM([1]ведомственная!G948)</f>
        <v>2259.5</v>
      </c>
      <c r="F59" s="8"/>
      <c r="G59" s="10"/>
      <c r="H59" s="23"/>
      <c r="I59" s="23"/>
    </row>
    <row r="60" spans="1:9" ht="90" x14ac:dyDescent="0.25">
      <c r="A60" s="84" t="s">
        <v>84</v>
      </c>
      <c r="B60" s="44" t="s">
        <v>25</v>
      </c>
      <c r="C60" s="48" t="s">
        <v>26</v>
      </c>
      <c r="D60" s="66" t="s">
        <v>137</v>
      </c>
      <c r="E60" s="43">
        <f>SUM([1]ведомственная!G835)</f>
        <v>80</v>
      </c>
      <c r="F60" s="8"/>
      <c r="G60" s="10"/>
      <c r="H60" s="23"/>
      <c r="I60" s="23"/>
    </row>
    <row r="61" spans="1:9" ht="90" x14ac:dyDescent="0.25">
      <c r="A61" s="40" t="s">
        <v>85</v>
      </c>
      <c r="B61" s="44" t="s">
        <v>25</v>
      </c>
      <c r="C61" s="46" t="s">
        <v>26</v>
      </c>
      <c r="D61" s="66" t="s">
        <v>86</v>
      </c>
      <c r="E61" s="43">
        <f>SUM([1]ведомственная!G842)</f>
        <v>1.4</v>
      </c>
      <c r="F61" s="8"/>
      <c r="G61" s="10"/>
      <c r="H61" s="23"/>
      <c r="I61" s="23"/>
    </row>
    <row r="62" spans="1:9" ht="75" x14ac:dyDescent="0.25">
      <c r="A62" s="41" t="s">
        <v>117</v>
      </c>
      <c r="B62" s="44" t="s">
        <v>25</v>
      </c>
      <c r="C62" s="46" t="s">
        <v>26</v>
      </c>
      <c r="D62" s="66" t="s">
        <v>118</v>
      </c>
      <c r="E62" s="75">
        <f>SUM(E63:E64)</f>
        <v>894.1</v>
      </c>
      <c r="F62" s="8"/>
      <c r="G62" s="10"/>
      <c r="H62" s="23"/>
      <c r="I62" s="23"/>
    </row>
    <row r="63" spans="1:9" ht="75" x14ac:dyDescent="0.25">
      <c r="A63" s="41" t="s">
        <v>119</v>
      </c>
      <c r="B63" s="44" t="s">
        <v>25</v>
      </c>
      <c r="C63" s="42" t="s">
        <v>26</v>
      </c>
      <c r="D63" s="66" t="s">
        <v>120</v>
      </c>
      <c r="E63" s="75">
        <f>SUM([1]ведомственная!G1116)</f>
        <v>794.1</v>
      </c>
      <c r="F63" s="8"/>
      <c r="G63" s="10"/>
      <c r="H63" s="23"/>
      <c r="I63" s="23"/>
    </row>
    <row r="64" spans="1:9" ht="75" x14ac:dyDescent="0.25">
      <c r="A64" s="41" t="s">
        <v>135</v>
      </c>
      <c r="B64" s="44" t="s">
        <v>25</v>
      </c>
      <c r="C64" s="42" t="s">
        <v>26</v>
      </c>
      <c r="D64" s="66" t="s">
        <v>136</v>
      </c>
      <c r="E64" s="75">
        <f>SUM([1]ведомственная!G1126)</f>
        <v>100</v>
      </c>
      <c r="F64" s="8"/>
      <c r="G64" s="10"/>
      <c r="H64" s="23"/>
      <c r="I64" s="23"/>
    </row>
    <row r="65" spans="1:9" ht="75" x14ac:dyDescent="0.25">
      <c r="A65" s="41" t="s">
        <v>125</v>
      </c>
      <c r="B65" s="44" t="s">
        <v>28</v>
      </c>
      <c r="C65" s="46" t="s">
        <v>26</v>
      </c>
      <c r="D65" s="76">
        <v>2000000000</v>
      </c>
      <c r="E65" s="75">
        <f>SUM([1]ведомственная!G855+[1]ведомственная!G1039)</f>
        <v>5079</v>
      </c>
      <c r="F65" s="8"/>
      <c r="G65" s="10"/>
      <c r="H65" s="23"/>
      <c r="I65" s="23"/>
    </row>
    <row r="66" spans="1:9" ht="15.75" x14ac:dyDescent="0.25">
      <c r="A66" s="50" t="s">
        <v>29</v>
      </c>
      <c r="B66" s="64"/>
      <c r="C66" s="51" t="s">
        <v>26</v>
      </c>
      <c r="D66" s="77"/>
      <c r="E66" s="75">
        <f>SUM(E65+E62+E61+E59+E58+E57+E56+E55+E54+E52+E51+E50+E45+E44+E60)</f>
        <v>194850.49999999997</v>
      </c>
      <c r="F66" s="8"/>
      <c r="G66" s="10"/>
      <c r="H66" s="23"/>
      <c r="I66" s="23"/>
    </row>
    <row r="67" spans="1:9" ht="75" x14ac:dyDescent="0.25">
      <c r="A67" s="49" t="s">
        <v>126</v>
      </c>
      <c r="B67" s="44" t="s">
        <v>30</v>
      </c>
      <c r="C67" s="46" t="s">
        <v>31</v>
      </c>
      <c r="D67" s="66" t="s">
        <v>127</v>
      </c>
      <c r="E67" s="75">
        <f>SUM([1]ведомственная!G1215)</f>
        <v>2.5</v>
      </c>
      <c r="F67" s="8"/>
      <c r="G67" s="10"/>
      <c r="H67" s="23"/>
      <c r="I67" s="23"/>
    </row>
    <row r="68" spans="1:9" ht="75" x14ac:dyDescent="0.25">
      <c r="A68" s="41" t="s">
        <v>89</v>
      </c>
      <c r="B68" s="44" t="s">
        <v>30</v>
      </c>
      <c r="C68" s="46" t="s">
        <v>31</v>
      </c>
      <c r="D68" s="66" t="s">
        <v>90</v>
      </c>
      <c r="E68" s="75">
        <f>SUM([1]ведомственная!G1194)</f>
        <v>4073.8</v>
      </c>
      <c r="G68" s="10"/>
      <c r="H68" s="23"/>
      <c r="I68" s="23"/>
    </row>
    <row r="69" spans="1:9" ht="47.25" x14ac:dyDescent="0.25">
      <c r="A69" s="52" t="s">
        <v>32</v>
      </c>
      <c r="B69" s="44"/>
      <c r="C69" s="51" t="s">
        <v>31</v>
      </c>
      <c r="D69" s="77"/>
      <c r="E69" s="75">
        <f>SUM(E67:E68)</f>
        <v>4076.3</v>
      </c>
      <c r="G69" s="10"/>
      <c r="H69" s="23"/>
      <c r="I69" s="23"/>
    </row>
    <row r="70" spans="1:9" ht="15" x14ac:dyDescent="0.25">
      <c r="A70" s="41" t="s">
        <v>33</v>
      </c>
      <c r="B70" s="64"/>
      <c r="C70" s="46"/>
      <c r="D70" s="66"/>
      <c r="E70" s="43">
        <f>E20+E36+E43+E66+E69</f>
        <v>906400.60000000009</v>
      </c>
      <c r="G70" s="10"/>
      <c r="H70" s="23"/>
      <c r="I70" s="23"/>
    </row>
    <row r="71" spans="1:9" ht="15" x14ac:dyDescent="0.25">
      <c r="E71" s="6"/>
      <c r="G71" s="10"/>
      <c r="H71" s="23"/>
      <c r="I71" s="23"/>
    </row>
    <row r="72" spans="1:9" ht="15" x14ac:dyDescent="0.25">
      <c r="A72" s="53" t="s">
        <v>123</v>
      </c>
      <c r="B72" s="38"/>
      <c r="C72" s="38"/>
      <c r="D72" s="38"/>
      <c r="E72" s="38"/>
      <c r="G72" s="10"/>
      <c r="H72" s="23"/>
      <c r="I72" s="23"/>
    </row>
    <row r="73" spans="1:9" ht="15" x14ac:dyDescent="0.25">
      <c r="A73" s="53" t="s">
        <v>34</v>
      </c>
      <c r="B73" s="38"/>
      <c r="C73" s="38"/>
      <c r="D73" s="38"/>
      <c r="E73" s="38"/>
      <c r="G73" s="10"/>
      <c r="H73" s="23"/>
      <c r="I73" s="23"/>
    </row>
    <row r="74" spans="1:9" ht="15" x14ac:dyDescent="0.25">
      <c r="A74" s="53" t="s">
        <v>35</v>
      </c>
      <c r="B74" s="38"/>
      <c r="C74" s="38"/>
      <c r="D74" s="38"/>
      <c r="E74" s="38"/>
      <c r="G74" s="10"/>
      <c r="H74" s="23"/>
      <c r="I74" s="23"/>
    </row>
    <row r="75" spans="1:9" ht="15" x14ac:dyDescent="0.25">
      <c r="A75" s="53" t="s">
        <v>36</v>
      </c>
      <c r="B75" s="38"/>
      <c r="C75" s="38"/>
      <c r="D75" s="38"/>
      <c r="E75" s="38"/>
      <c r="G75" s="10"/>
      <c r="H75" s="23"/>
      <c r="I75" s="23"/>
    </row>
    <row r="76" spans="1:9" ht="17.25" customHeight="1" x14ac:dyDescent="0.25">
      <c r="A76" s="53" t="s">
        <v>37</v>
      </c>
      <c r="B76" s="38"/>
      <c r="C76" s="38"/>
      <c r="D76" s="38"/>
      <c r="E76" s="38"/>
      <c r="G76" s="10"/>
      <c r="H76" s="23"/>
      <c r="I76" s="23"/>
    </row>
    <row r="77" spans="1:9" ht="26.25" customHeight="1" x14ac:dyDescent="0.25">
      <c r="A77" s="53" t="s">
        <v>41</v>
      </c>
      <c r="B77" s="38"/>
      <c r="C77" s="38"/>
      <c r="D77" s="38"/>
      <c r="E77" s="38"/>
      <c r="F77" s="8"/>
      <c r="G77" s="10"/>
      <c r="H77" s="23"/>
      <c r="I77" s="23"/>
    </row>
    <row r="78" spans="1:9" ht="15" x14ac:dyDescent="0.25">
      <c r="A78" s="53" t="s">
        <v>38</v>
      </c>
      <c r="B78" s="38"/>
      <c r="C78" s="38"/>
      <c r="D78" s="38"/>
      <c r="E78" s="38"/>
      <c r="F78" s="8"/>
      <c r="G78" s="10"/>
      <c r="H78" s="23"/>
      <c r="I78" s="23"/>
    </row>
    <row r="79" spans="1:9" ht="15" x14ac:dyDescent="0.25">
      <c r="A79" s="53" t="s">
        <v>39</v>
      </c>
      <c r="B79" s="38"/>
      <c r="C79" s="38"/>
      <c r="D79" s="38"/>
      <c r="E79" s="38"/>
      <c r="F79" s="8"/>
      <c r="G79" s="10"/>
      <c r="H79" s="23"/>
      <c r="I79" s="23"/>
    </row>
    <row r="80" spans="1:9" ht="15" x14ac:dyDescent="0.25">
      <c r="A80" s="53" t="s">
        <v>40</v>
      </c>
      <c r="B80" s="38"/>
      <c r="C80" s="38"/>
      <c r="D80" s="38"/>
      <c r="E80" s="38"/>
      <c r="F80" s="8"/>
      <c r="G80" s="10"/>
      <c r="H80" s="23"/>
      <c r="I80" s="23"/>
    </row>
    <row r="81" spans="1:9" ht="15" x14ac:dyDescent="0.25">
      <c r="A81" s="53"/>
      <c r="B81" s="38"/>
      <c r="C81" s="38"/>
      <c r="D81" s="38"/>
      <c r="E81" s="38"/>
      <c r="F81" s="8"/>
      <c r="G81" s="10"/>
      <c r="H81" s="23"/>
      <c r="I81" s="23"/>
    </row>
    <row r="82" spans="1:9" ht="15" x14ac:dyDescent="0.25">
      <c r="A82" s="24"/>
      <c r="B82" s="21"/>
      <c r="C82" s="8"/>
      <c r="D82" s="8"/>
      <c r="E82" s="8"/>
      <c r="F82" s="8"/>
      <c r="G82" s="10"/>
      <c r="H82" s="23"/>
      <c r="I82" s="23"/>
    </row>
    <row r="83" spans="1:9" ht="15" x14ac:dyDescent="0.25">
      <c r="A83" s="24"/>
      <c r="B83" s="21"/>
      <c r="C83" s="8"/>
      <c r="D83" s="8"/>
      <c r="E83" s="8"/>
      <c r="F83" s="8"/>
      <c r="G83" s="10"/>
      <c r="H83" s="23"/>
      <c r="I83" s="23"/>
    </row>
    <row r="84" spans="1:9" ht="15" x14ac:dyDescent="0.25">
      <c r="A84" s="24"/>
      <c r="B84" s="21"/>
      <c r="C84" s="8"/>
      <c r="D84" s="8"/>
      <c r="E84" s="8"/>
      <c r="F84" s="8"/>
      <c r="G84" s="10"/>
      <c r="H84" s="23"/>
      <c r="I84" s="23"/>
    </row>
    <row r="85" spans="1:9" ht="15" x14ac:dyDescent="0.25">
      <c r="A85" s="24"/>
      <c r="B85" s="21"/>
      <c r="C85" s="8"/>
      <c r="D85" s="8"/>
      <c r="E85" s="8"/>
      <c r="F85" s="8"/>
      <c r="G85" s="10"/>
      <c r="H85" s="23"/>
      <c r="I85" s="23"/>
    </row>
    <row r="86" spans="1:9" ht="15" x14ac:dyDescent="0.25">
      <c r="A86" s="24"/>
      <c r="B86" s="21"/>
      <c r="C86" s="8"/>
      <c r="D86" s="8"/>
      <c r="E86" s="8"/>
      <c r="F86" s="8"/>
      <c r="G86" s="10"/>
      <c r="H86" s="23"/>
      <c r="I86" s="23"/>
    </row>
    <row r="87" spans="1:9" ht="15" x14ac:dyDescent="0.25">
      <c r="A87" s="24"/>
      <c r="B87" s="21"/>
      <c r="C87" s="8"/>
      <c r="D87" s="8"/>
      <c r="E87" s="8"/>
      <c r="F87" s="8"/>
      <c r="G87" s="10"/>
      <c r="H87" s="23"/>
      <c r="I87" s="23"/>
    </row>
    <row r="88" spans="1:9" ht="15" x14ac:dyDescent="0.25">
      <c r="A88" s="24"/>
      <c r="B88" s="21"/>
      <c r="C88" s="8"/>
      <c r="D88" s="8"/>
      <c r="E88" s="8"/>
      <c r="F88" s="8"/>
      <c r="G88" s="10"/>
      <c r="H88" s="23"/>
      <c r="I88" s="23"/>
    </row>
    <row r="89" spans="1:9" ht="15" x14ac:dyDescent="0.25">
      <c r="A89" s="24"/>
      <c r="B89" s="21"/>
      <c r="C89" s="8"/>
      <c r="D89" s="8"/>
      <c r="E89" s="8"/>
      <c r="F89" s="8"/>
      <c r="G89" s="10"/>
      <c r="H89" s="23"/>
      <c r="I89" s="23"/>
    </row>
    <row r="90" spans="1:9" ht="15" x14ac:dyDescent="0.25">
      <c r="A90" s="24"/>
      <c r="B90" s="21"/>
      <c r="C90" s="8"/>
      <c r="D90" s="8"/>
      <c r="E90" s="8"/>
      <c r="F90" s="8"/>
      <c r="G90" s="10"/>
      <c r="H90" s="23"/>
      <c r="I90" s="23"/>
    </row>
    <row r="91" spans="1:9" ht="15" x14ac:dyDescent="0.25">
      <c r="A91" s="24"/>
      <c r="B91" s="21"/>
      <c r="C91" s="8"/>
      <c r="D91" s="8"/>
      <c r="E91" s="8"/>
      <c r="F91" s="8"/>
      <c r="G91" s="10"/>
      <c r="H91" s="23"/>
      <c r="I91" s="23"/>
    </row>
    <row r="92" spans="1:9" ht="15" x14ac:dyDescent="0.25">
      <c r="A92" s="24"/>
      <c r="B92" s="21"/>
      <c r="C92" s="8"/>
      <c r="D92" s="8"/>
      <c r="E92" s="8"/>
      <c r="F92" s="8"/>
      <c r="G92" s="10"/>
      <c r="H92" s="23"/>
      <c r="I92" s="23"/>
    </row>
    <row r="93" spans="1:9" ht="15" x14ac:dyDescent="0.25">
      <c r="A93" s="22"/>
      <c r="B93" s="21"/>
      <c r="C93" s="8"/>
      <c r="D93" s="8"/>
      <c r="E93" s="12"/>
      <c r="F93" s="8"/>
      <c r="G93" s="10"/>
      <c r="H93" s="23"/>
      <c r="I93" s="23"/>
    </row>
    <row r="94" spans="1:9" ht="15" x14ac:dyDescent="0.25">
      <c r="A94" s="22"/>
      <c r="B94" s="21"/>
      <c r="C94" s="8"/>
      <c r="D94" s="8"/>
      <c r="E94" s="12"/>
      <c r="F94" s="8"/>
      <c r="G94" s="10"/>
      <c r="H94" s="23"/>
      <c r="I94" s="23"/>
    </row>
    <row r="95" spans="1:9" ht="15" x14ac:dyDescent="0.25">
      <c r="A95" s="22"/>
      <c r="B95" s="21"/>
      <c r="C95" s="8"/>
      <c r="D95" s="8"/>
      <c r="E95" s="12"/>
      <c r="F95" s="8"/>
      <c r="G95" s="10"/>
      <c r="H95" s="23"/>
      <c r="I95" s="23"/>
    </row>
    <row r="96" spans="1:9" ht="15" x14ac:dyDescent="0.25">
      <c r="A96" s="26"/>
      <c r="B96" s="21"/>
      <c r="C96" s="8"/>
      <c r="D96" s="9"/>
      <c r="E96" s="9"/>
      <c r="F96" s="8"/>
      <c r="G96" s="10"/>
      <c r="H96" s="23"/>
      <c r="I96" s="23"/>
    </row>
    <row r="97" spans="1:9" ht="15" x14ac:dyDescent="0.25">
      <c r="A97" s="22"/>
      <c r="B97" s="21"/>
      <c r="C97" s="8"/>
      <c r="D97" s="9"/>
      <c r="E97" s="8"/>
      <c r="F97" s="9"/>
      <c r="G97" s="10"/>
      <c r="H97" s="23"/>
      <c r="I97" s="23"/>
    </row>
    <row r="98" spans="1:9" ht="15" x14ac:dyDescent="0.25">
      <c r="A98" s="22"/>
      <c r="B98" s="21"/>
      <c r="C98" s="8"/>
      <c r="D98" s="8"/>
      <c r="E98" s="12"/>
      <c r="F98" s="9"/>
      <c r="G98" s="10"/>
      <c r="H98" s="23"/>
      <c r="I98" s="23"/>
    </row>
    <row r="99" spans="1:9" ht="15" x14ac:dyDescent="0.25">
      <c r="A99" s="22"/>
      <c r="B99" s="21"/>
      <c r="C99" s="8"/>
      <c r="D99" s="8"/>
      <c r="E99" s="12"/>
      <c r="F99" s="8"/>
      <c r="G99" s="10"/>
      <c r="H99" s="23"/>
      <c r="I99" s="23"/>
    </row>
    <row r="100" spans="1:9" ht="15" x14ac:dyDescent="0.25">
      <c r="A100" s="22"/>
      <c r="B100" s="21"/>
      <c r="C100" s="8"/>
      <c r="D100" s="8"/>
      <c r="E100" s="12"/>
      <c r="F100" s="19"/>
      <c r="G100" s="10"/>
      <c r="H100" s="23"/>
      <c r="I100" s="23"/>
    </row>
    <row r="101" spans="1:9" ht="15" x14ac:dyDescent="0.25">
      <c r="A101" s="25"/>
      <c r="B101" s="21"/>
      <c r="C101" s="8"/>
      <c r="D101" s="8"/>
      <c r="E101" s="11"/>
      <c r="F101" s="19"/>
      <c r="G101" s="10"/>
      <c r="H101" s="23"/>
      <c r="I101" s="23"/>
    </row>
    <row r="102" spans="1:9" ht="15" x14ac:dyDescent="0.25">
      <c r="A102" s="25"/>
      <c r="B102" s="21"/>
      <c r="C102" s="8"/>
      <c r="D102" s="8"/>
      <c r="E102" s="28"/>
      <c r="F102" s="8"/>
      <c r="G102" s="20"/>
      <c r="H102" s="23"/>
      <c r="I102" s="23"/>
    </row>
    <row r="103" spans="1:9" ht="15" x14ac:dyDescent="0.25">
      <c r="A103" s="25"/>
      <c r="B103" s="21"/>
      <c r="C103" s="8"/>
      <c r="D103" s="8"/>
      <c r="E103" s="12"/>
      <c r="F103" s="8"/>
      <c r="G103" s="10"/>
      <c r="H103" s="23"/>
      <c r="I103" s="23"/>
    </row>
    <row r="104" spans="1:9" ht="15" x14ac:dyDescent="0.25">
      <c r="A104" s="25"/>
      <c r="B104" s="21"/>
      <c r="C104" s="8"/>
      <c r="D104" s="8"/>
      <c r="E104" s="12"/>
      <c r="F104" s="8"/>
      <c r="G104" s="10"/>
      <c r="H104" s="23"/>
      <c r="I104" s="23"/>
    </row>
    <row r="105" spans="1:9" ht="15" x14ac:dyDescent="0.25">
      <c r="A105" s="25"/>
      <c r="B105" s="21"/>
      <c r="C105" s="8"/>
      <c r="D105" s="8"/>
      <c r="E105" s="12"/>
      <c r="F105" s="8"/>
      <c r="G105" s="10"/>
      <c r="H105" s="23"/>
      <c r="I105" s="23"/>
    </row>
    <row r="106" spans="1:9" ht="15" x14ac:dyDescent="0.25">
      <c r="A106" s="25"/>
      <c r="B106" s="21"/>
      <c r="C106" s="8"/>
      <c r="D106" s="8"/>
      <c r="E106" s="12"/>
      <c r="F106" s="8"/>
      <c r="G106" s="10"/>
      <c r="H106" s="23"/>
      <c r="I106" s="23"/>
    </row>
    <row r="107" spans="1:9" ht="15" x14ac:dyDescent="0.25">
      <c r="A107" s="24"/>
      <c r="B107" s="21"/>
      <c r="C107" s="8"/>
      <c r="D107" s="8"/>
      <c r="E107" s="12"/>
      <c r="F107" s="8"/>
      <c r="G107" s="10"/>
      <c r="H107" s="23"/>
      <c r="I107" s="23"/>
    </row>
    <row r="108" spans="1:9" ht="15" x14ac:dyDescent="0.25">
      <c r="A108" s="24"/>
      <c r="B108" s="21"/>
      <c r="C108" s="8"/>
      <c r="D108" s="8"/>
      <c r="E108" s="11"/>
      <c r="F108" s="8"/>
      <c r="G108" s="10"/>
      <c r="H108" s="23"/>
      <c r="I108" s="23"/>
    </row>
    <row r="109" spans="1:9" ht="15" x14ac:dyDescent="0.25">
      <c r="A109" s="24"/>
      <c r="B109" s="21"/>
      <c r="C109" s="8"/>
      <c r="D109" s="8"/>
      <c r="E109" s="11"/>
      <c r="F109" s="8"/>
      <c r="G109" s="10"/>
      <c r="H109" s="23"/>
      <c r="I109" s="23"/>
    </row>
    <row r="110" spans="1:9" ht="15" x14ac:dyDescent="0.25">
      <c r="A110" s="24"/>
      <c r="B110" s="21"/>
      <c r="C110" s="8"/>
      <c r="D110" s="8"/>
      <c r="E110" s="12"/>
      <c r="F110" s="8"/>
      <c r="G110" s="10"/>
      <c r="H110" s="23"/>
      <c r="I110" s="23"/>
    </row>
    <row r="111" spans="1:9" ht="15" x14ac:dyDescent="0.25">
      <c r="A111" s="24"/>
      <c r="B111" s="21"/>
      <c r="C111" s="8"/>
      <c r="D111" s="8"/>
      <c r="E111" s="12"/>
      <c r="F111" s="8"/>
      <c r="G111" s="10"/>
      <c r="H111" s="23"/>
      <c r="I111" s="23"/>
    </row>
    <row r="112" spans="1:9" ht="15" x14ac:dyDescent="0.25">
      <c r="A112" s="24"/>
      <c r="B112" s="21"/>
      <c r="C112" s="8"/>
      <c r="D112" s="8"/>
      <c r="E112" s="12"/>
      <c r="F112" s="8"/>
      <c r="G112" s="10"/>
      <c r="H112" s="23"/>
      <c r="I112" s="23"/>
    </row>
    <row r="113" spans="1:9" ht="15.75" x14ac:dyDescent="0.25">
      <c r="A113" s="27"/>
      <c r="B113" s="14"/>
      <c r="C113" s="15"/>
      <c r="D113" s="15"/>
      <c r="E113" s="15"/>
      <c r="F113" s="8"/>
      <c r="G113" s="10"/>
      <c r="H113" s="23"/>
      <c r="I113" s="23"/>
    </row>
    <row r="114" spans="1:9" ht="15.75" x14ac:dyDescent="0.25">
      <c r="A114" s="22"/>
      <c r="B114" s="4"/>
      <c r="C114" s="8"/>
      <c r="D114" s="8"/>
      <c r="E114" s="12"/>
      <c r="F114" s="15"/>
      <c r="G114" s="20"/>
      <c r="H114" s="23"/>
      <c r="I114" s="23"/>
    </row>
    <row r="115" spans="1:9" ht="15" x14ac:dyDescent="0.25">
      <c r="A115" s="22"/>
      <c r="B115" s="4"/>
      <c r="C115" s="8"/>
      <c r="D115" s="8"/>
      <c r="E115" s="8"/>
      <c r="F115" s="8"/>
      <c r="G115" s="10"/>
      <c r="H115" s="23"/>
      <c r="I115" s="23"/>
    </row>
    <row r="116" spans="1:9" ht="57" customHeight="1" x14ac:dyDescent="0.25">
      <c r="A116" s="22"/>
      <c r="B116" s="4"/>
      <c r="C116" s="8"/>
      <c r="D116" s="8"/>
      <c r="E116" s="29"/>
      <c r="F116" s="8"/>
      <c r="G116" s="10"/>
      <c r="H116" s="23"/>
      <c r="I116" s="24"/>
    </row>
    <row r="117" spans="1:9" ht="15" x14ac:dyDescent="0.25">
      <c r="A117" s="22"/>
      <c r="B117" s="4"/>
      <c r="C117" s="8"/>
      <c r="D117" s="8"/>
      <c r="E117" s="29"/>
      <c r="F117" s="8"/>
      <c r="G117" s="10"/>
      <c r="H117" s="23"/>
      <c r="I117" s="23"/>
    </row>
    <row r="118" spans="1:9" ht="15" x14ac:dyDescent="0.25">
      <c r="A118" s="22"/>
      <c r="B118" s="4"/>
      <c r="C118" s="8"/>
      <c r="D118" s="8"/>
      <c r="E118" s="11"/>
      <c r="F118" s="8"/>
      <c r="G118" s="10"/>
      <c r="H118" s="23"/>
      <c r="I118" s="23"/>
    </row>
    <row r="119" spans="1:9" ht="15" x14ac:dyDescent="0.25">
      <c r="A119" s="22"/>
      <c r="B119" s="4"/>
      <c r="C119" s="8"/>
      <c r="D119" s="8"/>
      <c r="E119" s="11"/>
      <c r="F119" s="8"/>
      <c r="G119" s="10"/>
      <c r="H119" s="23"/>
      <c r="I119" s="23"/>
    </row>
    <row r="120" spans="1:9" ht="15" x14ac:dyDescent="0.25">
      <c r="A120" s="22"/>
      <c r="B120" s="4"/>
      <c r="C120" s="8"/>
      <c r="D120" s="8"/>
      <c r="E120" s="12"/>
      <c r="F120" s="8"/>
      <c r="G120" s="10"/>
      <c r="H120" s="23"/>
      <c r="I120" s="23"/>
    </row>
    <row r="121" spans="1:9" ht="15" x14ac:dyDescent="0.25">
      <c r="A121" s="22"/>
      <c r="B121" s="4"/>
      <c r="C121" s="8"/>
      <c r="D121" s="8"/>
      <c r="E121" s="12"/>
      <c r="F121" s="8"/>
      <c r="G121" s="10"/>
      <c r="H121" s="23"/>
      <c r="I121" s="23"/>
    </row>
    <row r="122" spans="1:9" ht="15" x14ac:dyDescent="0.25">
      <c r="A122" s="22"/>
      <c r="B122" s="4"/>
      <c r="C122" s="8"/>
      <c r="D122" s="8"/>
      <c r="E122" s="17"/>
      <c r="F122" s="8"/>
      <c r="G122" s="10"/>
      <c r="H122" s="23"/>
      <c r="I122" s="23"/>
    </row>
    <row r="123" spans="1:9" ht="15.75" x14ac:dyDescent="0.25">
      <c r="A123" s="27"/>
      <c r="B123" s="14"/>
      <c r="C123" s="15"/>
      <c r="D123" s="15"/>
      <c r="E123" s="30"/>
      <c r="F123" s="8"/>
      <c r="G123" s="10"/>
      <c r="H123" s="23"/>
      <c r="I123" s="23"/>
    </row>
    <row r="124" spans="1:9" ht="15.75" x14ac:dyDescent="0.25">
      <c r="A124" s="25"/>
      <c r="B124" s="21"/>
      <c r="C124" s="15"/>
      <c r="D124" s="8"/>
      <c r="E124" s="18"/>
      <c r="F124" s="15"/>
      <c r="G124" s="10"/>
      <c r="H124" s="23"/>
      <c r="I124" s="23"/>
    </row>
    <row r="125" spans="1:9" ht="15.75" x14ac:dyDescent="0.25">
      <c r="A125" s="25"/>
      <c r="B125" s="21"/>
      <c r="C125" s="15"/>
      <c r="D125" s="8"/>
      <c r="E125" s="18"/>
      <c r="F125" s="15"/>
      <c r="G125" s="10"/>
      <c r="H125" s="23"/>
      <c r="I125" s="23"/>
    </row>
    <row r="126" spans="1:9" ht="15" x14ac:dyDescent="0.25">
      <c r="A126" s="24"/>
      <c r="B126" s="21"/>
      <c r="C126" s="8"/>
      <c r="D126" s="8"/>
      <c r="E126" s="8"/>
      <c r="F126" s="8"/>
      <c r="G126" s="10"/>
      <c r="H126" s="23"/>
      <c r="I126" s="23"/>
    </row>
    <row r="127" spans="1:9" ht="15" x14ac:dyDescent="0.25">
      <c r="A127" s="22"/>
      <c r="B127" s="21"/>
      <c r="C127" s="8"/>
      <c r="D127" s="8"/>
      <c r="E127" s="28"/>
      <c r="F127" s="8"/>
      <c r="G127" s="10"/>
      <c r="H127" s="23"/>
      <c r="I127" s="23"/>
    </row>
    <row r="128" spans="1:9" ht="15" x14ac:dyDescent="0.25">
      <c r="A128" s="22"/>
      <c r="B128" s="21"/>
      <c r="C128" s="8"/>
      <c r="D128" s="8"/>
      <c r="E128" s="12"/>
      <c r="F128" s="8"/>
      <c r="G128" s="10"/>
      <c r="H128" s="23"/>
      <c r="I128" s="23"/>
    </row>
    <row r="129" spans="1:9" ht="15" x14ac:dyDescent="0.25">
      <c r="A129" s="22"/>
      <c r="B129" s="21"/>
      <c r="C129" s="8"/>
      <c r="D129" s="8"/>
      <c r="E129" s="19"/>
      <c r="F129" s="8"/>
      <c r="G129" s="10"/>
      <c r="H129" s="23"/>
      <c r="I129" s="23"/>
    </row>
    <row r="130" spans="1:9" ht="15" x14ac:dyDescent="0.25">
      <c r="A130" s="25"/>
      <c r="B130" s="21"/>
      <c r="C130" s="8"/>
      <c r="D130" s="8"/>
      <c r="E130" s="12"/>
      <c r="F130" s="8"/>
      <c r="G130" s="10"/>
      <c r="H130" s="23"/>
      <c r="I130" s="23"/>
    </row>
    <row r="131" spans="1:9" ht="15" x14ac:dyDescent="0.25">
      <c r="A131" s="25"/>
      <c r="B131" s="21"/>
      <c r="C131" s="8"/>
      <c r="D131" s="8"/>
      <c r="E131" s="12"/>
      <c r="F131" s="8"/>
      <c r="G131" s="10"/>
      <c r="H131" s="23"/>
      <c r="I131" s="23"/>
    </row>
    <row r="132" spans="1:9" ht="15" x14ac:dyDescent="0.25">
      <c r="A132" s="25"/>
      <c r="B132" s="21"/>
      <c r="C132" s="8"/>
      <c r="D132" s="8"/>
      <c r="E132" s="11"/>
      <c r="F132" s="8"/>
      <c r="G132" s="10"/>
      <c r="H132" s="23"/>
      <c r="I132" s="23"/>
    </row>
    <row r="133" spans="1:9" ht="15" x14ac:dyDescent="0.25">
      <c r="A133" s="22"/>
      <c r="B133" s="21"/>
      <c r="C133" s="8"/>
      <c r="D133" s="8"/>
      <c r="E133" s="12"/>
      <c r="F133" s="8"/>
      <c r="G133" s="10"/>
      <c r="H133" s="23"/>
      <c r="I133" s="23"/>
    </row>
    <row r="134" spans="1:9" ht="15" x14ac:dyDescent="0.25">
      <c r="A134" s="22"/>
      <c r="B134" s="21"/>
      <c r="C134" s="8"/>
      <c r="D134" s="8"/>
      <c r="E134" s="12"/>
      <c r="F134" s="8"/>
      <c r="G134" s="10"/>
      <c r="H134" s="23"/>
      <c r="I134" s="23"/>
    </row>
    <row r="135" spans="1:9" ht="15" x14ac:dyDescent="0.25">
      <c r="A135" s="22"/>
      <c r="B135" s="21"/>
      <c r="C135" s="8"/>
      <c r="D135" s="8"/>
      <c r="E135" s="31"/>
      <c r="F135" s="8"/>
      <c r="G135" s="20"/>
      <c r="H135" s="23"/>
      <c r="I135" s="23"/>
    </row>
    <row r="136" spans="1:9" ht="15" x14ac:dyDescent="0.25">
      <c r="A136" s="22"/>
      <c r="B136" s="21"/>
      <c r="C136" s="8"/>
      <c r="D136" s="8"/>
      <c r="E136" s="8"/>
      <c r="F136" s="8"/>
      <c r="G136" s="20"/>
      <c r="H136" s="23"/>
      <c r="I136" s="23"/>
    </row>
    <row r="137" spans="1:9" ht="15" x14ac:dyDescent="0.25">
      <c r="A137" s="32"/>
      <c r="B137" s="21"/>
      <c r="C137" s="8"/>
      <c r="D137" s="8"/>
      <c r="E137" s="12"/>
      <c r="F137" s="8"/>
      <c r="G137" s="10"/>
      <c r="H137" s="23"/>
      <c r="I137" s="23"/>
    </row>
    <row r="138" spans="1:9" ht="15" x14ac:dyDescent="0.25">
      <c r="A138" s="32"/>
      <c r="B138" s="21"/>
      <c r="C138" s="8"/>
      <c r="D138" s="8"/>
      <c r="E138" s="28"/>
      <c r="F138" s="8"/>
      <c r="G138" s="10"/>
      <c r="H138" s="23"/>
      <c r="I138" s="23"/>
    </row>
    <row r="139" spans="1:9" ht="15" x14ac:dyDescent="0.25">
      <c r="A139" s="32"/>
      <c r="B139" s="21"/>
      <c r="C139" s="8"/>
      <c r="D139" s="8"/>
      <c r="E139" s="28"/>
      <c r="F139" s="8"/>
      <c r="G139" s="10"/>
      <c r="H139" s="23"/>
      <c r="I139" s="23"/>
    </row>
    <row r="140" spans="1:9" ht="15" x14ac:dyDescent="0.25">
      <c r="A140" s="32"/>
      <c r="B140" s="21"/>
      <c r="C140" s="8"/>
      <c r="D140" s="8"/>
      <c r="E140" s="28"/>
      <c r="F140" s="8"/>
      <c r="G140" s="10"/>
      <c r="H140" s="23"/>
      <c r="I140" s="23"/>
    </row>
    <row r="141" spans="1:9" ht="15" x14ac:dyDescent="0.25">
      <c r="A141" s="32"/>
      <c r="B141" s="21"/>
      <c r="C141" s="8"/>
      <c r="D141" s="8"/>
      <c r="E141" s="12"/>
      <c r="F141" s="8"/>
      <c r="G141" s="10"/>
      <c r="H141" s="23"/>
      <c r="I141" s="23"/>
    </row>
    <row r="142" spans="1:9" ht="15" x14ac:dyDescent="0.25">
      <c r="A142" s="24"/>
      <c r="B142" s="21"/>
      <c r="C142" s="8"/>
      <c r="D142" s="8"/>
      <c r="E142" s="28"/>
      <c r="F142" s="8"/>
      <c r="G142" s="10"/>
      <c r="H142" s="23"/>
      <c r="I142" s="23"/>
    </row>
    <row r="143" spans="1:9" ht="15" x14ac:dyDescent="0.25">
      <c r="A143" s="24"/>
      <c r="B143" s="21"/>
      <c r="C143" s="8"/>
      <c r="D143" s="8"/>
      <c r="E143" s="13"/>
      <c r="F143" s="8"/>
      <c r="G143" s="10"/>
      <c r="H143" s="23"/>
      <c r="I143" s="23"/>
    </row>
    <row r="144" spans="1:9" ht="15" x14ac:dyDescent="0.25">
      <c r="A144" s="24"/>
      <c r="B144" s="21"/>
      <c r="C144" s="8"/>
      <c r="D144" s="8"/>
      <c r="E144" s="19"/>
      <c r="F144" s="8"/>
      <c r="G144" s="10"/>
      <c r="H144" s="23"/>
      <c r="I144" s="23"/>
    </row>
    <row r="145" spans="1:9" ht="15" x14ac:dyDescent="0.25">
      <c r="A145" s="24"/>
      <c r="B145" s="21"/>
      <c r="C145" s="8"/>
      <c r="D145" s="8"/>
      <c r="E145" s="19"/>
      <c r="F145" s="8"/>
      <c r="G145" s="10"/>
      <c r="H145" s="23"/>
      <c r="I145" s="23"/>
    </row>
    <row r="146" spans="1:9" ht="15" x14ac:dyDescent="0.25">
      <c r="A146" s="24"/>
      <c r="B146" s="21"/>
      <c r="C146" s="8"/>
      <c r="D146" s="8"/>
      <c r="E146" s="19"/>
      <c r="F146" s="8"/>
      <c r="G146" s="10"/>
      <c r="H146" s="23"/>
      <c r="I146" s="23"/>
    </row>
    <row r="147" spans="1:9" ht="15" x14ac:dyDescent="0.25">
      <c r="A147" s="24"/>
      <c r="B147" s="21"/>
      <c r="C147" s="8"/>
      <c r="D147" s="8"/>
      <c r="E147" s="12"/>
      <c r="F147" s="8"/>
      <c r="G147" s="10"/>
      <c r="H147" s="23"/>
      <c r="I147" s="23"/>
    </row>
    <row r="148" spans="1:9" ht="15" x14ac:dyDescent="0.25">
      <c r="A148" s="24"/>
      <c r="B148" s="21"/>
      <c r="C148" s="8"/>
      <c r="D148" s="8"/>
      <c r="E148" s="28"/>
      <c r="F148" s="8"/>
      <c r="G148" s="10"/>
      <c r="H148" s="23"/>
      <c r="I148" s="23"/>
    </row>
    <row r="149" spans="1:9" ht="15" x14ac:dyDescent="0.25">
      <c r="A149" s="24"/>
      <c r="B149" s="21"/>
      <c r="C149" s="8"/>
      <c r="D149" s="8"/>
      <c r="E149" s="12"/>
      <c r="F149" s="8"/>
      <c r="G149" s="10"/>
      <c r="H149" s="23"/>
      <c r="I149" s="23"/>
    </row>
    <row r="150" spans="1:9" ht="15" x14ac:dyDescent="0.25">
      <c r="A150" s="22"/>
      <c r="B150" s="21"/>
      <c r="C150" s="8"/>
      <c r="D150" s="8"/>
      <c r="E150" s="12"/>
      <c r="F150" s="8"/>
      <c r="G150" s="10"/>
      <c r="H150" s="23"/>
      <c r="I150" s="23"/>
    </row>
    <row r="151" spans="1:9" ht="15" x14ac:dyDescent="0.25">
      <c r="A151" s="22"/>
      <c r="B151" s="21"/>
      <c r="C151" s="8"/>
      <c r="D151" s="8"/>
      <c r="E151" s="12"/>
      <c r="F151" s="8"/>
      <c r="G151" s="10"/>
      <c r="H151" s="23"/>
      <c r="I151" s="23"/>
    </row>
    <row r="152" spans="1:9" ht="15" x14ac:dyDescent="0.25">
      <c r="A152" s="22"/>
      <c r="B152" s="21"/>
      <c r="C152" s="8"/>
      <c r="D152" s="8"/>
      <c r="E152" s="12"/>
      <c r="F152" s="8"/>
      <c r="G152" s="10"/>
      <c r="H152" s="23"/>
      <c r="I152" s="23"/>
    </row>
    <row r="153" spans="1:9" ht="15" x14ac:dyDescent="0.25">
      <c r="A153" s="22"/>
      <c r="B153" s="21"/>
      <c r="C153" s="8"/>
      <c r="D153" s="8"/>
      <c r="E153" s="19"/>
      <c r="F153" s="8"/>
      <c r="G153" s="10"/>
      <c r="H153" s="23"/>
      <c r="I153" s="23"/>
    </row>
    <row r="154" spans="1:9" ht="15" x14ac:dyDescent="0.25">
      <c r="A154" s="24"/>
      <c r="B154" s="21"/>
      <c r="C154" s="8"/>
      <c r="D154" s="8"/>
      <c r="E154" s="12"/>
      <c r="F154" s="8"/>
      <c r="G154" s="10"/>
      <c r="H154" s="23"/>
      <c r="I154" s="23"/>
    </row>
    <row r="155" spans="1:9" ht="15" x14ac:dyDescent="0.25">
      <c r="A155" s="22"/>
      <c r="B155" s="21"/>
      <c r="C155" s="8"/>
      <c r="D155" s="8"/>
      <c r="E155" s="12"/>
      <c r="F155" s="8"/>
      <c r="G155" s="10"/>
      <c r="H155" s="23"/>
      <c r="I155" s="23"/>
    </row>
    <row r="156" spans="1:9" ht="15" x14ac:dyDescent="0.25">
      <c r="A156" s="22"/>
      <c r="B156" s="21"/>
      <c r="C156" s="19"/>
      <c r="D156" s="19"/>
      <c r="E156" s="12"/>
      <c r="F156" s="8"/>
      <c r="G156" s="10"/>
      <c r="H156" s="23"/>
      <c r="I156" s="23"/>
    </row>
    <row r="157" spans="1:9" ht="15" x14ac:dyDescent="0.25">
      <c r="A157" s="22"/>
      <c r="B157" s="21"/>
      <c r="C157" s="19"/>
      <c r="D157" s="19"/>
      <c r="E157" s="19"/>
      <c r="F157" s="19"/>
      <c r="G157" s="20"/>
      <c r="H157" s="23"/>
      <c r="I157" s="23"/>
    </row>
    <row r="158" spans="1:9" ht="15" x14ac:dyDescent="0.25">
      <c r="A158" s="22"/>
      <c r="B158" s="21"/>
      <c r="C158" s="8"/>
      <c r="D158" s="8"/>
      <c r="E158" s="13"/>
      <c r="F158" s="19"/>
      <c r="G158" s="20"/>
      <c r="H158" s="23"/>
      <c r="I158" s="23"/>
    </row>
    <row r="159" spans="1:9" ht="15" x14ac:dyDescent="0.25">
      <c r="A159" s="22"/>
      <c r="B159" s="21"/>
      <c r="C159" s="8"/>
      <c r="D159" s="8"/>
      <c r="E159" s="28"/>
      <c r="F159" s="8"/>
      <c r="G159" s="10"/>
      <c r="H159" s="23"/>
      <c r="I159" s="23"/>
    </row>
    <row r="160" spans="1:9" ht="15" x14ac:dyDescent="0.25">
      <c r="A160" s="22"/>
      <c r="B160" s="21"/>
      <c r="C160" s="8"/>
      <c r="D160" s="8"/>
      <c r="E160" s="28"/>
      <c r="F160" s="8"/>
      <c r="G160" s="10"/>
      <c r="H160" s="23"/>
      <c r="I160" s="23"/>
    </row>
    <row r="161" spans="1:255" ht="15" x14ac:dyDescent="0.25">
      <c r="A161" s="22"/>
      <c r="B161" s="21"/>
      <c r="C161" s="8"/>
      <c r="D161" s="8"/>
      <c r="E161" s="28"/>
      <c r="F161" s="8"/>
      <c r="G161" s="10"/>
      <c r="H161" s="33"/>
      <c r="I161" s="33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</row>
    <row r="162" spans="1:255" ht="15" x14ac:dyDescent="0.25">
      <c r="A162" s="22"/>
      <c r="B162" s="21"/>
      <c r="C162" s="8"/>
      <c r="D162" s="8"/>
      <c r="E162" s="28"/>
      <c r="F162" s="8"/>
      <c r="G162" s="10"/>
      <c r="H162" s="23"/>
      <c r="I162" s="23"/>
    </row>
    <row r="163" spans="1:255" ht="15" x14ac:dyDescent="0.25">
      <c r="A163" s="22"/>
      <c r="B163" s="21"/>
      <c r="C163" s="8"/>
      <c r="D163" s="8"/>
      <c r="E163" s="28"/>
      <c r="F163" s="8"/>
      <c r="G163" s="10"/>
      <c r="H163" s="23"/>
      <c r="I163" s="23"/>
    </row>
    <row r="164" spans="1:255" ht="15" x14ac:dyDescent="0.25">
      <c r="A164" s="22"/>
      <c r="B164" s="21"/>
      <c r="C164" s="8"/>
      <c r="D164" s="8"/>
      <c r="E164" s="28"/>
      <c r="F164" s="8"/>
      <c r="G164" s="10"/>
      <c r="H164" s="23"/>
      <c r="I164" s="23"/>
    </row>
    <row r="165" spans="1:255" ht="15" x14ac:dyDescent="0.25">
      <c r="A165" s="22"/>
      <c r="B165" s="21"/>
      <c r="C165" s="8"/>
      <c r="D165" s="8"/>
      <c r="E165" s="28"/>
      <c r="F165" s="8"/>
      <c r="G165" s="10"/>
      <c r="H165" s="23"/>
      <c r="I165" s="23"/>
    </row>
    <row r="166" spans="1:255" ht="15" x14ac:dyDescent="0.25">
      <c r="A166" s="22"/>
      <c r="B166" s="21"/>
      <c r="C166" s="8"/>
      <c r="D166" s="8"/>
      <c r="E166" s="28"/>
      <c r="F166" s="8"/>
      <c r="G166" s="10"/>
      <c r="H166" s="23"/>
      <c r="I166" s="23"/>
    </row>
    <row r="167" spans="1:255" ht="15.75" x14ac:dyDescent="0.25">
      <c r="A167" s="34"/>
      <c r="B167" s="21"/>
      <c r="C167" s="15"/>
      <c r="D167" s="15"/>
      <c r="E167" s="30"/>
      <c r="F167" s="8"/>
      <c r="G167" s="10"/>
      <c r="H167" s="23"/>
      <c r="I167" s="23"/>
    </row>
    <row r="168" spans="1:255" ht="15.75" x14ac:dyDescent="0.25">
      <c r="A168" s="22"/>
      <c r="B168" s="21"/>
      <c r="C168" s="8"/>
      <c r="D168" s="8"/>
      <c r="E168" s="19"/>
      <c r="F168" s="15"/>
      <c r="G168" s="10"/>
      <c r="H168" s="23"/>
      <c r="I168" s="23"/>
    </row>
    <row r="169" spans="1:255" ht="15.75" x14ac:dyDescent="0.25">
      <c r="A169" s="27"/>
      <c r="B169" s="21"/>
      <c r="C169" s="15"/>
      <c r="D169" s="15"/>
      <c r="E169" s="30"/>
      <c r="F169" s="8"/>
      <c r="G169" s="10"/>
      <c r="H169" s="23"/>
      <c r="I169" s="23"/>
    </row>
    <row r="170" spans="1:255" ht="15.75" x14ac:dyDescent="0.25">
      <c r="A170" s="22"/>
      <c r="B170" s="21"/>
      <c r="C170" s="8"/>
      <c r="D170" s="8"/>
      <c r="E170" s="19"/>
      <c r="F170" s="15"/>
      <c r="G170" s="10"/>
      <c r="H170" s="23"/>
      <c r="I170" s="23"/>
    </row>
    <row r="171" spans="1:255" ht="15" x14ac:dyDescent="0.25">
      <c r="F171" s="8"/>
      <c r="G171" s="10"/>
      <c r="H171" s="23"/>
      <c r="I171" s="23"/>
    </row>
  </sheetData>
  <mergeCells count="9">
    <mergeCell ref="A3:E3"/>
    <mergeCell ref="C1:E1"/>
    <mergeCell ref="C2:E2"/>
    <mergeCell ref="A6:A8"/>
    <mergeCell ref="E6:E8"/>
    <mergeCell ref="B6:B8"/>
    <mergeCell ref="C6:D6"/>
    <mergeCell ref="C7:C8"/>
    <mergeCell ref="D7:D8"/>
  </mergeCells>
  <pageMargins left="1.1811023622047245" right="0.59055118110236227" top="0.78740157480314965" bottom="0.78740157480314965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</vt:lpstr>
      <vt:lpstr>'15'!Область_печати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User2</cp:lastModifiedBy>
  <cp:lastPrinted>2023-01-30T00:26:54Z</cp:lastPrinted>
  <dcterms:created xsi:type="dcterms:W3CDTF">2020-11-14T08:04:26Z</dcterms:created>
  <dcterms:modified xsi:type="dcterms:W3CDTF">2023-12-19T05:26:14Z</dcterms:modified>
</cp:coreProperties>
</file>