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1\9. 09.11.2021 год\Решения Дума Ноябрь 2021 год\Дума (7) ноябрь 2021 года -без пояснит. отд\"/>
    </mc:Choice>
  </mc:AlternateContent>
  <xr:revisionPtr revIDLastSave="0" documentId="13_ncr:1_{AFB55117-E6E8-42EB-BC83-68562B17BD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4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2" i="1" l="1"/>
  <c r="I183" i="1" s="1"/>
  <c r="H182" i="1"/>
  <c r="H183" i="1" s="1"/>
  <c r="I179" i="1"/>
  <c r="H179" i="1"/>
  <c r="I178" i="1"/>
  <c r="H178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7" i="1"/>
  <c r="H167" i="1"/>
  <c r="I166" i="1"/>
  <c r="I165" i="1" s="1"/>
  <c r="H166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H152" i="1" s="1"/>
  <c r="I152" i="1"/>
  <c r="I151" i="1"/>
  <c r="H151" i="1"/>
  <c r="I150" i="1"/>
  <c r="H150" i="1"/>
  <c r="I149" i="1"/>
  <c r="H149" i="1"/>
  <c r="I148" i="1"/>
  <c r="H148" i="1"/>
  <c r="I147" i="1"/>
  <c r="H147" i="1"/>
  <c r="I146" i="1"/>
  <c r="I145" i="1" s="1"/>
  <c r="H146" i="1"/>
  <c r="H145" i="1" s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I136" i="1" s="1"/>
  <c r="H137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H127" i="1"/>
  <c r="I126" i="1"/>
  <c r="H126" i="1"/>
  <c r="I125" i="1"/>
  <c r="H125" i="1"/>
  <c r="I123" i="1"/>
  <c r="H123" i="1"/>
  <c r="I122" i="1"/>
  <c r="I121" i="1" s="1"/>
  <c r="H122" i="1"/>
  <c r="H121" i="1" s="1"/>
  <c r="I120" i="1"/>
  <c r="H120" i="1"/>
  <c r="I119" i="1"/>
  <c r="H119" i="1"/>
  <c r="I118" i="1"/>
  <c r="H118" i="1"/>
  <c r="I117" i="1"/>
  <c r="H117" i="1"/>
  <c r="H115" i="1" s="1"/>
  <c r="I116" i="1"/>
  <c r="H116" i="1"/>
  <c r="I114" i="1"/>
  <c r="H114" i="1"/>
  <c r="I113" i="1"/>
  <c r="H113" i="1"/>
  <c r="I112" i="1"/>
  <c r="H112" i="1"/>
  <c r="I111" i="1"/>
  <c r="H111" i="1"/>
  <c r="I109" i="1"/>
  <c r="H109" i="1"/>
  <c r="I108" i="1"/>
  <c r="H108" i="1"/>
  <c r="I107" i="1"/>
  <c r="I106" i="1" s="1"/>
  <c r="H107" i="1"/>
  <c r="I105" i="1"/>
  <c r="H105" i="1"/>
  <c r="I104" i="1"/>
  <c r="H104" i="1"/>
  <c r="I103" i="1"/>
  <c r="H103" i="1"/>
  <c r="I101" i="1"/>
  <c r="H101" i="1"/>
  <c r="I100" i="1"/>
  <c r="H100" i="1"/>
  <c r="H99" i="1" s="1"/>
  <c r="I98" i="1"/>
  <c r="H98" i="1"/>
  <c r="I97" i="1"/>
  <c r="H97" i="1"/>
  <c r="H95" i="1" s="1"/>
  <c r="I96" i="1"/>
  <c r="H96" i="1"/>
  <c r="I94" i="1"/>
  <c r="H94" i="1"/>
  <c r="I93" i="1"/>
  <c r="H93" i="1"/>
  <c r="I92" i="1"/>
  <c r="H92" i="1"/>
  <c r="I91" i="1"/>
  <c r="H91" i="1"/>
  <c r="I90" i="1"/>
  <c r="I89" i="1" s="1"/>
  <c r="H90" i="1"/>
  <c r="H89" i="1" s="1"/>
  <c r="I87" i="1"/>
  <c r="H87" i="1"/>
  <c r="I86" i="1"/>
  <c r="H86" i="1"/>
  <c r="I85" i="1"/>
  <c r="H85" i="1"/>
  <c r="I84" i="1"/>
  <c r="H84" i="1"/>
  <c r="H83" i="1" s="1"/>
  <c r="I82" i="1"/>
  <c r="H82" i="1"/>
  <c r="I81" i="1"/>
  <c r="H81" i="1"/>
  <c r="I80" i="1"/>
  <c r="H80" i="1"/>
  <c r="I79" i="1"/>
  <c r="I78" i="1" s="1"/>
  <c r="H79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I66" i="1" s="1"/>
  <c r="H67" i="1"/>
  <c r="H66" i="1" s="1"/>
  <c r="I65" i="1"/>
  <c r="H65" i="1"/>
  <c r="I64" i="1"/>
  <c r="H64" i="1"/>
  <c r="I63" i="1"/>
  <c r="H63" i="1"/>
  <c r="I62" i="1"/>
  <c r="H62" i="1"/>
  <c r="I61" i="1"/>
  <c r="H61" i="1"/>
  <c r="I60" i="1"/>
  <c r="I59" i="1" s="1"/>
  <c r="I58" i="1" s="1"/>
  <c r="H60" i="1"/>
  <c r="I55" i="1"/>
  <c r="H55" i="1"/>
  <c r="I54" i="1"/>
  <c r="H54" i="1"/>
  <c r="I53" i="1"/>
  <c r="H53" i="1"/>
  <c r="I52" i="1"/>
  <c r="I51" i="1" s="1"/>
  <c r="H52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2" i="1"/>
  <c r="H42" i="1"/>
  <c r="I41" i="1"/>
  <c r="H41" i="1"/>
  <c r="I40" i="1"/>
  <c r="H40" i="1"/>
  <c r="I39" i="1"/>
  <c r="H39" i="1"/>
  <c r="I38" i="1"/>
  <c r="I37" i="1" s="1"/>
  <c r="H38" i="1"/>
  <c r="I36" i="1"/>
  <c r="H36" i="1"/>
  <c r="I35" i="1"/>
  <c r="I34" i="1" s="1"/>
  <c r="H35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5" i="1"/>
  <c r="H25" i="1"/>
  <c r="H24" i="1" s="1"/>
  <c r="I23" i="1"/>
  <c r="H23" i="1"/>
  <c r="I22" i="1"/>
  <c r="H22" i="1"/>
  <c r="I21" i="1"/>
  <c r="H21" i="1"/>
  <c r="I20" i="1"/>
  <c r="H20" i="1"/>
  <c r="I18" i="1"/>
  <c r="H18" i="1"/>
  <c r="I17" i="1"/>
  <c r="H17" i="1"/>
  <c r="I16" i="1"/>
  <c r="I15" i="1" s="1"/>
  <c r="H16" i="1"/>
  <c r="I14" i="1"/>
  <c r="H14" i="1"/>
  <c r="I13" i="1"/>
  <c r="H13" i="1"/>
  <c r="I12" i="1"/>
  <c r="H12" i="1"/>
  <c r="H88" i="1" l="1"/>
  <c r="H11" i="1"/>
  <c r="H19" i="1"/>
  <c r="I24" i="1"/>
  <c r="I10" i="1" s="1"/>
  <c r="I56" i="1" s="1"/>
  <c r="I99" i="1"/>
  <c r="I110" i="1"/>
  <c r="I127" i="1"/>
  <c r="H181" i="1"/>
  <c r="I11" i="1"/>
  <c r="I19" i="1"/>
  <c r="H34" i="1"/>
  <c r="H37" i="1"/>
  <c r="H51" i="1"/>
  <c r="H59" i="1"/>
  <c r="H58" i="1" s="1"/>
  <c r="H78" i="1"/>
  <c r="H106" i="1"/>
  <c r="H102" i="1" s="1"/>
  <c r="I115" i="1"/>
  <c r="I168" i="1"/>
  <c r="I180" i="1"/>
  <c r="H15" i="1"/>
  <c r="I29" i="1"/>
  <c r="I83" i="1"/>
  <c r="I95" i="1"/>
  <c r="H110" i="1"/>
  <c r="H135" i="1"/>
  <c r="H136" i="1"/>
  <c r="H177" i="1" s="1"/>
  <c r="H168" i="1"/>
  <c r="H180" i="1"/>
  <c r="I102" i="1"/>
  <c r="H29" i="1"/>
  <c r="H43" i="1"/>
  <c r="I177" i="1"/>
  <c r="I43" i="1"/>
  <c r="H57" i="1"/>
  <c r="I88" i="1"/>
  <c r="I57" i="1" s="1"/>
  <c r="I135" i="1"/>
  <c r="I181" i="1"/>
  <c r="H10" i="1" l="1"/>
  <c r="H56" i="1" s="1"/>
  <c r="H124" i="1"/>
  <c r="H184" i="1" s="1"/>
  <c r="I124" i="1"/>
  <c r="I184" i="1"/>
</calcChain>
</file>

<file path=xl/sharedStrings.xml><?xml version="1.0" encoding="utf-8"?>
<sst xmlns="http://schemas.openxmlformats.org/spreadsheetml/2006/main" count="958" uniqueCount="230">
  <si>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</si>
  <si>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</si>
  <si>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</si>
  <si>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</si>
  <si>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</si>
  <si>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</si>
  <si>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</si>
  <si>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</si>
  <si>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</si>
  <si>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</si>
  <si>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</si>
  <si>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</si>
  <si>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</si>
  <si>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</si>
  <si>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</si>
  <si>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</si>
  <si>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</si>
  <si>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</si>
  <si>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</si>
  <si>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</si>
  <si>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</si>
  <si>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</si>
  <si>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</si>
  <si>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</si>
  <si>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</si>
  <si>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</si>
  <si>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</si>
  <si>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</si>
  <si>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</si>
  <si>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</si>
  <si>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</si>
  <si>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</si>
  <si>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</si>
  <si>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</si>
  <si>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4230144099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</si>
  <si>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</si>
  <si>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</si>
  <si>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</si>
  <si>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</si>
  <si>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</si>
  <si>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</si>
  <si>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</si>
  <si>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</si>
  <si>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</si>
  <si>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</si>
  <si>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</si>
  <si>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</si>
  <si>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</si>
  <si>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</si>
  <si>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</si>
  <si>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</si>
  <si>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</si>
  <si>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</si>
  <si>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</si>
  <si>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</si>
  <si>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</si>
  <si>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</si>
  <si>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</si>
  <si>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</si>
  <si>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</si>
  <si>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</si>
  <si>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</si>
  <si>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</si>
  <si>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</si>
  <si>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</si>
  <si>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</si>
  <si>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</si>
  <si>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</si>
  <si>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</si>
  <si>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</si>
  <si>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</si>
  <si>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</si>
  <si>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</si>
  <si>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0701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</si>
  <si>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</si>
  <si>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</si>
  <si>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</si>
  <si>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</si>
  <si>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0702</t>
  </si>
  <si>
    <t>4320173020</t>
  </si>
  <si>
    <t>43201S2976</t>
  </si>
  <si>
    <t>43201S2370</t>
  </si>
  <si>
    <t>43201S2957</t>
  </si>
  <si>
    <t>43201S2988</t>
  </si>
  <si>
    <t>1004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</si>
  <si>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</si>
  <si>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</si>
  <si>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</si>
  <si>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</si>
  <si>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</si>
  <si>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</si>
  <si>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</si>
  <si>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43401S2080</t>
  </si>
  <si>
    <t>Подпрограмма 5 "Совершенствование государственного управления в сфере образования на 2019-2024 годы"</t>
  </si>
  <si>
    <t>МКУ Управление образования Балаганского района</t>
  </si>
  <si>
    <t>4350100204</t>
  </si>
  <si>
    <t xml:space="preserve">МКУ Методический центр управления образования 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</si>
  <si>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</si>
  <si>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</si>
  <si>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</si>
  <si>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</si>
  <si>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</si>
  <si>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</si>
  <si>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</si>
  <si>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</si>
  <si>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</si>
  <si>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</si>
  <si>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</si>
  <si>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</si>
  <si>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</si>
  <si>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</si>
  <si>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</si>
  <si>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</si>
  <si>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</si>
  <si>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</si>
  <si>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</si>
  <si>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</si>
  <si>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</si>
  <si>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</si>
  <si>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</si>
  <si>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</si>
  <si>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</si>
  <si>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</si>
  <si>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</si>
  <si>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</si>
  <si>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</si>
  <si>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</si>
  <si>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</si>
  <si>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</si>
  <si>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</si>
  <si>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</si>
  <si>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</si>
  <si>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</si>
  <si>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</si>
  <si>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</si>
  <si>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</si>
  <si>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</si>
  <si>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</si>
  <si>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</si>
  <si>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</si>
  <si>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</si>
  <si>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</si>
  <si>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</si>
  <si>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</si>
  <si>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</si>
  <si>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</si>
  <si>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</si>
  <si>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</si>
  <si>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</si>
  <si>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</si>
  <si>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</si>
  <si>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</si>
  <si>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</si>
  <si>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</si>
  <si>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</si>
  <si>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</si>
  <si>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</si>
  <si>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</si>
  <si>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</si>
  <si>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</si>
  <si>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</si>
  <si>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</si>
  <si>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</si>
  <si>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</si>
  <si>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</si>
  <si>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</si>
  <si>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</si>
  <si>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</si>
  <si>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</si>
  <si>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</si>
  <si>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</si>
  <si>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</si>
  <si>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</si>
  <si>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</si>
  <si>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</si>
  <si>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</si>
  <si>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</si>
  <si>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</si>
  <si>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</si>
  <si>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</si>
  <si>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</si>
  <si>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</si>
  <si>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</si>
  <si>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</si>
  <si>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</si>
  <si>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</si>
  <si>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</si>
  <si>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</si>
  <si>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</si>
  <si>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</si>
  <si>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</si>
  <si>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</si>
  <si>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</si>
  <si>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</si>
  <si>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</si>
  <si>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</si>
  <si>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</si>
  <si>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</si>
  <si>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>4320153031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</si>
  <si>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 года  № 5/2-Р/Д   </t>
  </si>
  <si>
    <t>46001S2050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</si>
  <si>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</si>
  <si>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4220144199</t>
  </si>
  <si>
    <t>42301S2100</t>
  </si>
  <si>
    <t>5900000000</t>
  </si>
  <si>
    <t>4310142099</t>
  </si>
  <si>
    <t>4320173050</t>
  </si>
  <si>
    <t>4340143610</t>
  </si>
  <si>
    <t>4340143611</t>
  </si>
  <si>
    <t>5400000000</t>
  </si>
  <si>
    <t>4900000000</t>
  </si>
  <si>
    <t>4210000000</t>
  </si>
  <si>
    <t>4220000000</t>
  </si>
  <si>
    <t>4230000000</t>
  </si>
  <si>
    <t>4240000000</t>
  </si>
  <si>
    <t>4250000000</t>
  </si>
  <si>
    <t>4270000000</t>
  </si>
  <si>
    <t>МБУК "Межпоселенческий ДК</t>
  </si>
  <si>
    <t xml:space="preserve">4320000000 </t>
  </si>
  <si>
    <t>4310000000</t>
  </si>
  <si>
    <t>4320142199</t>
  </si>
  <si>
    <t>4340000000</t>
  </si>
  <si>
    <t>4330000000</t>
  </si>
  <si>
    <t>4350000000</t>
  </si>
  <si>
    <t>48001S2590</t>
  </si>
  <si>
    <t>МП "Противодействие коррупции в муниципальном образовании Балаганский район на 2019-2021 годы"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</si>
  <si>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</si>
  <si>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54201S2200</t>
  </si>
  <si>
    <t>МП"Управление муниципальными финансами муниципального образования Балаганский район на 2019-2024 годы"</t>
  </si>
  <si>
    <r>
      <t>Приложение 12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09.11.2021 года  №9/1</t>
    </r>
    <r>
      <rPr>
        <u/>
        <sz val="11"/>
        <rFont val="Courier New"/>
        <family val="3"/>
        <charset val="204"/>
      </rPr>
      <t>-</t>
    </r>
    <r>
      <rPr>
        <sz val="11"/>
        <rFont val="Courier New"/>
        <family val="3"/>
        <charset val="204"/>
      </rPr>
      <t xml:space="preserve">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</si>
</sst>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04">
    <xf numFmtId="0" fontId="0" fillId="0" borderId="0" xfId="0"/>
    <xf numFmtId="49" fontId="4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1" fillId="0" borderId="0" xfId="0" applyFont="1" applyFill="1"/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wrapText="1"/>
    </xf>
    <xf numFmtId="1" fontId="2" fillId="0" borderId="9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10" fillId="0" borderId="9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2" fontId="7" fillId="0" borderId="9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1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96;&#1072;&#1073;&#1083;&#1086;&#1085;%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Users\USER\Desktop\&#1041;&#1102;&#1076;&#1078;&#1077;&#1090;%202021-2023%20&#1075;&#1086;&#1076;&#1099;\&#1064;&#1072;&#1073;&#1083;&#1086;&#1085;%202022-23%20&#107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8"/>
      <sheetName val="6"/>
      <sheetName val="14"/>
    </sheetNames>
    <sheetDataSet>
      <sheetData sheetId="0">
        <row r="35">
          <cell r="G35">
            <v>20</v>
          </cell>
          <cell r="H35">
            <v>0</v>
          </cell>
        </row>
        <row r="42">
          <cell r="G42">
            <v>238</v>
          </cell>
          <cell r="H42">
            <v>225</v>
          </cell>
        </row>
        <row r="89">
          <cell r="G89">
            <v>3</v>
          </cell>
          <cell r="H89">
            <v>0</v>
          </cell>
        </row>
        <row r="95">
          <cell r="G95">
            <v>40</v>
          </cell>
          <cell r="H95">
            <v>40</v>
          </cell>
        </row>
        <row r="125">
          <cell r="G125">
            <v>2538</v>
          </cell>
          <cell r="H125">
            <v>4903.7</v>
          </cell>
        </row>
        <row r="153">
          <cell r="G153">
            <v>498</v>
          </cell>
          <cell r="H153">
            <v>474</v>
          </cell>
        </row>
        <row r="183">
          <cell r="G183">
            <v>2522</v>
          </cell>
          <cell r="H183">
            <v>2395</v>
          </cell>
        </row>
        <row r="215">
          <cell r="G215">
            <v>40.4</v>
          </cell>
          <cell r="H215">
            <v>40.4</v>
          </cell>
        </row>
        <row r="220">
          <cell r="G220">
            <v>18</v>
          </cell>
          <cell r="H220">
            <v>18</v>
          </cell>
        </row>
        <row r="225">
          <cell r="G225">
            <v>5</v>
          </cell>
          <cell r="H225">
            <v>5</v>
          </cell>
        </row>
        <row r="228">
          <cell r="G228">
            <v>30</v>
          </cell>
          <cell r="H228">
            <v>30</v>
          </cell>
        </row>
        <row r="235">
          <cell r="G235">
            <v>268</v>
          </cell>
          <cell r="H235">
            <v>254.3</v>
          </cell>
        </row>
        <row r="270">
          <cell r="G270">
            <v>2.5</v>
          </cell>
          <cell r="H270">
            <v>2.5</v>
          </cell>
        </row>
        <row r="336">
          <cell r="G336">
            <v>38456.5</v>
          </cell>
          <cell r="H336">
            <v>0</v>
          </cell>
        </row>
        <row r="340">
          <cell r="G340">
            <v>1422.6</v>
          </cell>
          <cell r="H340">
            <v>971.4</v>
          </cell>
        </row>
        <row r="346">
          <cell r="G346">
            <v>0</v>
          </cell>
          <cell r="H346">
            <v>2375</v>
          </cell>
        </row>
        <row r="350">
          <cell r="G350">
            <v>305</v>
          </cell>
          <cell r="H350">
            <v>152.5</v>
          </cell>
        </row>
        <row r="356">
          <cell r="G356">
            <v>110</v>
          </cell>
          <cell r="H356">
            <v>65</v>
          </cell>
        </row>
        <row r="378">
          <cell r="G378">
            <v>1201</v>
          </cell>
          <cell r="H378">
            <v>1141</v>
          </cell>
        </row>
        <row r="407">
          <cell r="G407">
            <v>36.1</v>
          </cell>
          <cell r="H407">
            <v>36.1</v>
          </cell>
        </row>
        <row r="410">
          <cell r="G410">
            <v>10.7</v>
          </cell>
          <cell r="H410">
            <v>10.7</v>
          </cell>
        </row>
        <row r="415">
          <cell r="G415">
            <v>3</v>
          </cell>
          <cell r="H415">
            <v>3</v>
          </cell>
        </row>
        <row r="481">
          <cell r="G481">
            <v>1705</v>
          </cell>
          <cell r="H481">
            <v>205</v>
          </cell>
        </row>
        <row r="485">
          <cell r="G485">
            <v>3913.7</v>
          </cell>
          <cell r="H485">
            <v>4637.8</v>
          </cell>
        </row>
        <row r="490">
          <cell r="G490">
            <v>100</v>
          </cell>
          <cell r="H490">
            <v>100</v>
          </cell>
        </row>
        <row r="495">
          <cell r="G495">
            <v>43</v>
          </cell>
          <cell r="H495">
            <v>43</v>
          </cell>
        </row>
        <row r="498">
          <cell r="G498">
            <v>61.4</v>
          </cell>
          <cell r="H498">
            <v>61.4</v>
          </cell>
        </row>
        <row r="504">
          <cell r="G504">
            <v>100</v>
          </cell>
          <cell r="H504">
            <v>100</v>
          </cell>
        </row>
        <row r="507">
          <cell r="G507">
            <v>166.5</v>
          </cell>
          <cell r="H507">
            <v>231.5</v>
          </cell>
        </row>
        <row r="512">
          <cell r="G512">
            <v>30</v>
          </cell>
          <cell r="H512">
            <v>30</v>
          </cell>
        </row>
        <row r="519">
          <cell r="G519">
            <v>2996</v>
          </cell>
          <cell r="H519">
            <v>2846</v>
          </cell>
        </row>
        <row r="556">
          <cell r="G556">
            <v>6420.2</v>
          </cell>
          <cell r="H556">
            <v>6544.2</v>
          </cell>
        </row>
        <row r="561">
          <cell r="G561">
            <v>2438</v>
          </cell>
          <cell r="H561">
            <v>2344</v>
          </cell>
        </row>
        <row r="582">
          <cell r="G582">
            <v>22.6</v>
          </cell>
          <cell r="H582">
            <v>22.6</v>
          </cell>
        </row>
        <row r="589">
          <cell r="G589">
            <v>6184.4</v>
          </cell>
          <cell r="H589">
            <v>6184.4</v>
          </cell>
        </row>
        <row r="594">
          <cell r="G594">
            <v>4617</v>
          </cell>
          <cell r="H594">
            <v>4617</v>
          </cell>
        </row>
        <row r="599">
          <cell r="G599">
            <v>1716.1</v>
          </cell>
          <cell r="H599">
            <v>0</v>
          </cell>
        </row>
        <row r="615">
          <cell r="G615">
            <v>3</v>
          </cell>
          <cell r="H615">
            <v>3</v>
          </cell>
        </row>
        <row r="624">
          <cell r="G624">
            <v>228.9</v>
          </cell>
          <cell r="H624">
            <v>476.4</v>
          </cell>
        </row>
        <row r="628">
          <cell r="G628">
            <v>38338</v>
          </cell>
        </row>
        <row r="630">
          <cell r="H630">
            <v>36259.5</v>
          </cell>
        </row>
        <row r="650">
          <cell r="G650">
            <v>2583</v>
          </cell>
          <cell r="H650">
            <v>2583</v>
          </cell>
        </row>
        <row r="657">
          <cell r="G657">
            <v>23999.7</v>
          </cell>
          <cell r="H657">
            <v>24030.7</v>
          </cell>
        </row>
        <row r="742">
          <cell r="G742">
            <v>1751.8</v>
          </cell>
          <cell r="H742">
            <v>1846.8</v>
          </cell>
        </row>
        <row r="747">
          <cell r="G747">
            <v>1777</v>
          </cell>
          <cell r="H747">
            <v>1292</v>
          </cell>
        </row>
        <row r="754">
          <cell r="G754">
            <v>1800</v>
          </cell>
          <cell r="H754">
            <v>758</v>
          </cell>
        </row>
        <row r="759">
          <cell r="G759">
            <v>76.199999999999989</v>
          </cell>
          <cell r="H759">
            <v>76.199999999999989</v>
          </cell>
        </row>
        <row r="765">
          <cell r="G765">
            <v>0</v>
          </cell>
          <cell r="H765">
            <v>0</v>
          </cell>
        </row>
        <row r="770">
          <cell r="G770">
            <v>14.4</v>
          </cell>
          <cell r="H770">
            <v>14.4</v>
          </cell>
        </row>
        <row r="777">
          <cell r="G777">
            <v>477.9</v>
          </cell>
          <cell r="H777">
            <v>454</v>
          </cell>
        </row>
        <row r="782">
          <cell r="G782">
            <v>51</v>
          </cell>
          <cell r="H782">
            <v>51</v>
          </cell>
        </row>
        <row r="788">
          <cell r="G788">
            <v>70</v>
          </cell>
          <cell r="H788">
            <v>70</v>
          </cell>
        </row>
        <row r="792">
          <cell r="G792">
            <v>40</v>
          </cell>
          <cell r="H792">
            <v>40</v>
          </cell>
        </row>
        <row r="796">
          <cell r="G796">
            <v>72.5</v>
          </cell>
          <cell r="H796">
            <v>72.5</v>
          </cell>
        </row>
        <row r="800">
          <cell r="G800">
            <v>651.1</v>
          </cell>
          <cell r="H800">
            <v>651.1</v>
          </cell>
        </row>
        <row r="804">
          <cell r="G804">
            <v>2901.9</v>
          </cell>
          <cell r="H804">
            <v>2925.8</v>
          </cell>
        </row>
        <row r="809">
          <cell r="G809">
            <v>337.3</v>
          </cell>
          <cell r="H809">
            <v>337.3</v>
          </cell>
        </row>
        <row r="813">
          <cell r="G813">
            <v>1</v>
          </cell>
          <cell r="H813">
            <v>1</v>
          </cell>
        </row>
        <row r="816">
          <cell r="G816">
            <v>16.100000000000001</v>
          </cell>
          <cell r="H816">
            <v>16.100000000000001</v>
          </cell>
        </row>
        <row r="829">
          <cell r="G829">
            <v>3284.8</v>
          </cell>
          <cell r="H829">
            <v>3869</v>
          </cell>
        </row>
        <row r="834">
          <cell r="G834">
            <v>117.80000000000001</v>
          </cell>
          <cell r="H834">
            <v>117.80000000000001</v>
          </cell>
        </row>
        <row r="842">
          <cell r="G842">
            <v>1302</v>
          </cell>
          <cell r="H842">
            <v>1236</v>
          </cell>
        </row>
        <row r="850">
          <cell r="G850">
            <v>9</v>
          </cell>
          <cell r="H850">
            <v>9</v>
          </cell>
        </row>
        <row r="855">
          <cell r="G855">
            <v>8.4</v>
          </cell>
          <cell r="H855">
            <v>8.4</v>
          </cell>
        </row>
        <row r="862">
          <cell r="G862">
            <v>15</v>
          </cell>
          <cell r="H862">
            <v>15</v>
          </cell>
        </row>
        <row r="869">
          <cell r="G869">
            <v>1200</v>
          </cell>
          <cell r="H869">
            <v>1200</v>
          </cell>
        </row>
        <row r="876">
          <cell r="G876">
            <v>276</v>
          </cell>
          <cell r="H876">
            <v>276</v>
          </cell>
        </row>
        <row r="898">
          <cell r="G898">
            <v>21</v>
          </cell>
          <cell r="H898">
            <v>21</v>
          </cell>
        </row>
        <row r="903">
          <cell r="G903">
            <v>10.5</v>
          </cell>
          <cell r="H903">
            <v>10.5</v>
          </cell>
        </row>
        <row r="908">
          <cell r="G908">
            <v>40</v>
          </cell>
          <cell r="H908">
            <v>40</v>
          </cell>
        </row>
        <row r="916">
          <cell r="G916">
            <v>3.6</v>
          </cell>
          <cell r="H916">
            <v>3.6</v>
          </cell>
        </row>
        <row r="922">
          <cell r="G922">
            <v>24</v>
          </cell>
          <cell r="H922">
            <v>24</v>
          </cell>
        </row>
        <row r="926">
          <cell r="G926">
            <v>115</v>
          </cell>
          <cell r="H926">
            <v>115</v>
          </cell>
        </row>
        <row r="932">
          <cell r="G932">
            <v>25.8</v>
          </cell>
          <cell r="H932">
            <v>25.8</v>
          </cell>
        </row>
        <row r="938">
          <cell r="G938">
            <v>2</v>
          </cell>
          <cell r="H938">
            <v>2</v>
          </cell>
        </row>
        <row r="983">
          <cell r="G983">
            <v>266.60000000000002</v>
          </cell>
          <cell r="H983">
            <v>266.60000000000002</v>
          </cell>
        </row>
        <row r="991">
          <cell r="G991">
            <v>10020</v>
          </cell>
          <cell r="H991">
            <v>219980</v>
          </cell>
        </row>
        <row r="995">
          <cell r="G995">
            <v>5038.2</v>
          </cell>
          <cell r="H995">
            <v>1680</v>
          </cell>
        </row>
        <row r="1004">
          <cell r="G1004">
            <v>1035</v>
          </cell>
          <cell r="H1004">
            <v>1271</v>
          </cell>
        </row>
        <row r="1009">
          <cell r="G1009">
            <v>612</v>
          </cell>
          <cell r="H1009">
            <v>376</v>
          </cell>
        </row>
        <row r="1041">
          <cell r="G1041">
            <v>45</v>
          </cell>
          <cell r="H1041">
            <v>45</v>
          </cell>
        </row>
        <row r="1059">
          <cell r="G1059">
            <v>2563</v>
          </cell>
          <cell r="H1059">
            <v>2563</v>
          </cell>
        </row>
        <row r="1064">
          <cell r="G1064">
            <v>793</v>
          </cell>
          <cell r="H1064">
            <v>751</v>
          </cell>
        </row>
      </sheetData>
      <sheetData sheetId="1">
        <row r="14">
          <cell r="E14">
            <v>7.5</v>
          </cell>
          <cell r="F14">
            <v>0</v>
          </cell>
        </row>
        <row r="16">
          <cell r="E16">
            <v>6678</v>
          </cell>
          <cell r="F16">
            <v>5488.9</v>
          </cell>
        </row>
        <row r="17">
          <cell r="E17">
            <v>50.2</v>
          </cell>
          <cell r="F17">
            <v>49.6</v>
          </cell>
        </row>
        <row r="20">
          <cell r="E20">
            <v>2.6</v>
          </cell>
          <cell r="F20">
            <v>2.6</v>
          </cell>
        </row>
        <row r="27">
          <cell r="E27">
            <v>867.59999999999991</v>
          </cell>
          <cell r="F27">
            <v>1365.6</v>
          </cell>
        </row>
        <row r="29">
          <cell r="E29">
            <v>324.10000000000002</v>
          </cell>
          <cell r="F29">
            <v>324.10000000000002</v>
          </cell>
        </row>
        <row r="31">
          <cell r="E31">
            <v>5.2</v>
          </cell>
          <cell r="F31">
            <v>5.2</v>
          </cell>
        </row>
        <row r="36">
          <cell r="E36">
            <v>7</v>
          </cell>
          <cell r="F36">
            <v>0</v>
          </cell>
        </row>
        <row r="38">
          <cell r="E38">
            <v>5831.5</v>
          </cell>
          <cell r="F38">
            <v>3085.2</v>
          </cell>
        </row>
        <row r="41">
          <cell r="E41">
            <v>692.1</v>
          </cell>
          <cell r="F41">
            <v>0</v>
          </cell>
        </row>
        <row r="44">
          <cell r="E44">
            <v>36.4</v>
          </cell>
          <cell r="F44">
            <v>0</v>
          </cell>
        </row>
        <row r="47">
          <cell r="E47">
            <v>1666.1</v>
          </cell>
          <cell r="F47">
            <v>1666.1</v>
          </cell>
        </row>
        <row r="50">
          <cell r="E50">
            <v>87.7</v>
          </cell>
          <cell r="F50">
            <v>87.7</v>
          </cell>
        </row>
        <row r="55">
          <cell r="E55">
            <v>4576.7</v>
          </cell>
          <cell r="F55">
            <v>4589.7</v>
          </cell>
        </row>
        <row r="57">
          <cell r="E57">
            <v>1670</v>
          </cell>
          <cell r="F57">
            <v>1300</v>
          </cell>
        </row>
        <row r="59">
          <cell r="E59">
            <v>16.7</v>
          </cell>
          <cell r="F59">
            <v>16.7</v>
          </cell>
        </row>
        <row r="61">
          <cell r="E61">
            <v>1.5</v>
          </cell>
          <cell r="F61">
            <v>0</v>
          </cell>
        </row>
        <row r="66">
          <cell r="E66">
            <v>2</v>
          </cell>
          <cell r="F66">
            <v>0</v>
          </cell>
        </row>
        <row r="68">
          <cell r="E68">
            <v>1520.6</v>
          </cell>
          <cell r="F68">
            <v>1524.3</v>
          </cell>
        </row>
        <row r="70">
          <cell r="E70">
            <v>81.599999999999994</v>
          </cell>
          <cell r="F70">
            <v>81.599999999999994</v>
          </cell>
        </row>
        <row r="72">
          <cell r="E72">
            <v>3</v>
          </cell>
          <cell r="F72">
            <v>3</v>
          </cell>
        </row>
        <row r="77">
          <cell r="E77">
            <v>9346.7999999999993</v>
          </cell>
          <cell r="F77">
            <v>9346.7999999999993</v>
          </cell>
        </row>
        <row r="79">
          <cell r="E79">
            <v>120.5</v>
          </cell>
          <cell r="F79">
            <v>120.5</v>
          </cell>
        </row>
        <row r="84">
          <cell r="E84">
            <v>64</v>
          </cell>
          <cell r="F84">
            <v>64</v>
          </cell>
        </row>
        <row r="86">
          <cell r="E86">
            <v>20</v>
          </cell>
          <cell r="F86">
            <v>0</v>
          </cell>
        </row>
        <row r="88">
          <cell r="E88">
            <v>10</v>
          </cell>
          <cell r="F88">
            <v>0</v>
          </cell>
        </row>
        <row r="90">
          <cell r="E90">
            <v>300</v>
          </cell>
        </row>
        <row r="92">
          <cell r="E92">
            <v>30</v>
          </cell>
          <cell r="F92">
            <v>30</v>
          </cell>
        </row>
        <row r="97">
          <cell r="E97">
            <v>28.3</v>
          </cell>
          <cell r="F97">
            <v>28.3</v>
          </cell>
        </row>
        <row r="99">
          <cell r="E99">
            <v>10895.1</v>
          </cell>
          <cell r="F99">
            <v>7895.1</v>
          </cell>
        </row>
        <row r="101">
          <cell r="E101">
            <v>40</v>
          </cell>
          <cell r="F101">
            <v>40</v>
          </cell>
        </row>
        <row r="103">
          <cell r="E103">
            <v>187</v>
          </cell>
          <cell r="F103">
            <v>187</v>
          </cell>
        </row>
        <row r="106">
          <cell r="E106">
            <v>53779.899999999994</v>
          </cell>
          <cell r="F106">
            <v>47758.799999999996</v>
          </cell>
        </row>
        <row r="108">
          <cell r="E108">
            <v>410</v>
          </cell>
          <cell r="F108">
            <v>410</v>
          </cell>
        </row>
        <row r="113">
          <cell r="E113">
            <v>9642.6</v>
          </cell>
          <cell r="F113">
            <v>7712.6</v>
          </cell>
        </row>
        <row r="115">
          <cell r="E115">
            <v>2088.6999999999998</v>
          </cell>
          <cell r="F115">
            <v>2052.5</v>
          </cell>
        </row>
        <row r="117">
          <cell r="E117">
            <v>110</v>
          </cell>
          <cell r="F117">
            <v>108.1</v>
          </cell>
        </row>
        <row r="119">
          <cell r="E119">
            <v>600</v>
          </cell>
          <cell r="F119">
            <v>600</v>
          </cell>
        </row>
        <row r="121">
          <cell r="E121">
            <v>31.6</v>
          </cell>
          <cell r="F121">
            <v>31.6</v>
          </cell>
        </row>
        <row r="124">
          <cell r="E124">
            <v>13358.5</v>
          </cell>
          <cell r="F124">
            <v>13358.5</v>
          </cell>
        </row>
        <row r="127">
          <cell r="E127">
            <v>297.60000000000002</v>
          </cell>
          <cell r="F127">
            <v>297.60000000000002</v>
          </cell>
        </row>
        <row r="129">
          <cell r="E129">
            <v>8360.7999999999993</v>
          </cell>
          <cell r="F129">
            <v>8360.7999999999993</v>
          </cell>
        </row>
        <row r="131">
          <cell r="E131">
            <v>84.5</v>
          </cell>
          <cell r="F131">
            <v>84.5</v>
          </cell>
        </row>
        <row r="134">
          <cell r="E134">
            <v>1022.4</v>
          </cell>
          <cell r="F134">
            <v>976.3</v>
          </cell>
        </row>
        <row r="137">
          <cell r="E137">
            <v>53.8</v>
          </cell>
          <cell r="F137">
            <v>51.4</v>
          </cell>
        </row>
        <row r="140">
          <cell r="E140">
            <v>2560.8000000000002</v>
          </cell>
          <cell r="F140">
            <v>0</v>
          </cell>
        </row>
        <row r="143">
          <cell r="E143">
            <v>134.80000000000001</v>
          </cell>
          <cell r="F143">
            <v>0</v>
          </cell>
        </row>
        <row r="145">
          <cell r="E145">
            <v>40</v>
          </cell>
          <cell r="F145">
            <v>40</v>
          </cell>
        </row>
        <row r="148">
          <cell r="E148">
            <v>148963.1</v>
          </cell>
          <cell r="F148">
            <v>132411.70000000001</v>
          </cell>
        </row>
        <row r="151">
          <cell r="E151">
            <v>6784.9</v>
          </cell>
          <cell r="F151">
            <v>6784.9</v>
          </cell>
        </row>
        <row r="156">
          <cell r="E156">
            <v>1000</v>
          </cell>
          <cell r="F156">
            <v>399.4</v>
          </cell>
        </row>
        <row r="159">
          <cell r="E159">
            <v>4697.2</v>
          </cell>
          <cell r="F159">
            <v>8450</v>
          </cell>
        </row>
        <row r="162">
          <cell r="E162">
            <v>145</v>
          </cell>
          <cell r="F162">
            <v>145</v>
          </cell>
        </row>
        <row r="164">
          <cell r="E164">
            <v>8.5</v>
          </cell>
          <cell r="F164">
            <v>8.5</v>
          </cell>
        </row>
        <row r="169">
          <cell r="E169">
            <v>544.5</v>
          </cell>
          <cell r="F169">
            <v>531</v>
          </cell>
        </row>
        <row r="172">
          <cell r="E172">
            <v>28.8</v>
          </cell>
          <cell r="F172">
            <v>27.9</v>
          </cell>
        </row>
        <row r="175">
          <cell r="E175">
            <v>19.5</v>
          </cell>
          <cell r="F175">
            <v>19.5</v>
          </cell>
        </row>
        <row r="178">
          <cell r="E178">
            <v>32.5</v>
          </cell>
          <cell r="F178">
            <v>32.5</v>
          </cell>
        </row>
        <row r="183">
          <cell r="E183">
            <v>1756.9</v>
          </cell>
          <cell r="F183">
            <v>1833.9</v>
          </cell>
        </row>
        <row r="185">
          <cell r="E185">
            <v>120</v>
          </cell>
          <cell r="F185">
            <v>120</v>
          </cell>
        </row>
        <row r="187">
          <cell r="E187">
            <v>8.1</v>
          </cell>
          <cell r="F187">
            <v>8.1</v>
          </cell>
        </row>
        <row r="189">
          <cell r="E189">
            <v>1.5</v>
          </cell>
          <cell r="F189">
            <v>1.5</v>
          </cell>
        </row>
        <row r="192">
          <cell r="E192">
            <v>100</v>
          </cell>
          <cell r="F192">
            <v>100</v>
          </cell>
        </row>
        <row r="195">
          <cell r="E195">
            <v>2444.7000000000003</v>
          </cell>
          <cell r="F195">
            <v>3035.5</v>
          </cell>
        </row>
        <row r="197">
          <cell r="E197">
            <v>49</v>
          </cell>
          <cell r="F197">
            <v>49</v>
          </cell>
        </row>
        <row r="199">
          <cell r="E199">
            <v>1.5</v>
          </cell>
          <cell r="F199">
            <v>1.5</v>
          </cell>
        </row>
        <row r="204">
          <cell r="E204">
            <v>1086.5</v>
          </cell>
          <cell r="F204">
            <v>1086.5</v>
          </cell>
        </row>
        <row r="206">
          <cell r="E206">
            <v>838.8</v>
          </cell>
          <cell r="F206">
            <v>838.8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67">
          <cell r="G767">
            <v>518.20000000000005</v>
          </cell>
          <cell r="H767">
            <v>518.20000000000005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193"/>
  <sheetViews>
    <sheetView tabSelected="1" workbookViewId="0">
      <selection activeCell="E2" sqref="E2:I2"/>
    </sheetView>
  </sheetViews>
  <sheetFormatPr defaultRowHeight="11.25" x14ac:dyDescent="0.2"/>
  <cols>
    <col min="1" max="1" width="0.140625" style="44" customWidth="1"/>
    <col min="2" max="2" width="46.28515625" style="18" customWidth="1"/>
    <col min="3" max="3" width="25.7109375" style="18" customWidth="1"/>
    <col min="4" max="4" width="10" style="18" customWidth="1"/>
    <col min="5" max="5" width="9.140625" style="18" customWidth="1"/>
    <col min="6" max="6" width="16" style="18" customWidth="1"/>
    <col min="7" max="7" width="7.5703125" style="18" customWidth="1"/>
    <col min="8" max="8" width="12.7109375" style="84" customWidth="1"/>
    <col min="9" max="9" width="14" style="18" customWidth="1"/>
    <col min="10" max="16384" width="9.140625" style="18"/>
  </cols>
  <sheetData>
    <row r="1" spans="1:9" ht="125.25" customHeight="1" x14ac:dyDescent="0.25">
      <c r="E1" s="86" t="s">
        <v>229</v>
      </c>
      <c r="F1" s="86"/>
      <c r="G1" s="86"/>
      <c r="H1" s="86"/>
      <c r="I1" s="87"/>
    </row>
    <row r="2" spans="1:9" ht="108" customHeight="1" x14ac:dyDescent="0.25">
      <c r="D2" s="45"/>
      <c r="E2" s="86" t="s">
        <v>199</v>
      </c>
      <c r="F2" s="86"/>
      <c r="G2" s="86"/>
      <c r="H2" s="86"/>
      <c r="I2" s="87"/>
    </row>
    <row r="3" spans="1:9" ht="15" x14ac:dyDescent="0.25">
      <c r="D3" s="45"/>
      <c r="E3" s="45"/>
      <c r="F3" s="46"/>
      <c r="G3" s="46"/>
      <c r="H3" s="46"/>
    </row>
    <row r="4" spans="1:9" ht="15" x14ac:dyDescent="0.25">
      <c r="D4" s="45"/>
      <c r="E4" s="45"/>
      <c r="F4" s="46"/>
      <c r="G4" s="46"/>
      <c r="H4" s="46"/>
    </row>
    <row r="5" spans="1:9" ht="29.25" customHeight="1" x14ac:dyDescent="0.2">
      <c r="A5" s="90" t="s">
        <v>0</v>
      </c>
      <c r="B5" s="90"/>
      <c r="C5" s="90"/>
      <c r="D5" s="90"/>
      <c r="E5" s="90"/>
      <c r="F5" s="90"/>
      <c r="G5" s="90"/>
      <c r="H5" s="90"/>
    </row>
    <row r="6" spans="1:9" ht="13.5" x14ac:dyDescent="0.25">
      <c r="G6" s="91" t="s">
        <v>1</v>
      </c>
      <c r="H6" s="92"/>
      <c r="I6" s="92"/>
    </row>
    <row r="7" spans="1:9" ht="15" x14ac:dyDescent="0.25">
      <c r="A7" s="47"/>
      <c r="B7" s="48"/>
      <c r="C7" s="93" t="s">
        <v>2</v>
      </c>
      <c r="D7" s="96" t="s">
        <v>3</v>
      </c>
      <c r="E7" s="97"/>
      <c r="F7" s="97"/>
      <c r="G7" s="98"/>
      <c r="H7" s="99" t="s">
        <v>4</v>
      </c>
      <c r="I7" s="100"/>
    </row>
    <row r="8" spans="1:9" ht="15" x14ac:dyDescent="0.25">
      <c r="A8" s="49" t="s">
        <v>5</v>
      </c>
      <c r="B8" s="50" t="s">
        <v>6</v>
      </c>
      <c r="C8" s="94"/>
      <c r="D8" s="101" t="s">
        <v>7</v>
      </c>
      <c r="E8" s="103" t="s">
        <v>8</v>
      </c>
      <c r="F8" s="103" t="s">
        <v>9</v>
      </c>
      <c r="G8" s="103" t="s">
        <v>10</v>
      </c>
      <c r="H8" s="88" t="s">
        <v>11</v>
      </c>
      <c r="I8" s="88" t="s">
        <v>12</v>
      </c>
    </row>
    <row r="9" spans="1:9" ht="15" x14ac:dyDescent="0.25">
      <c r="A9" s="49"/>
      <c r="B9" s="51"/>
      <c r="C9" s="95"/>
      <c r="D9" s="102"/>
      <c r="E9" s="103"/>
      <c r="F9" s="103"/>
      <c r="G9" s="103"/>
      <c r="H9" s="89"/>
      <c r="I9" s="89"/>
    </row>
    <row r="10" spans="1:9" ht="45" x14ac:dyDescent="0.25">
      <c r="A10" s="52">
        <v>1</v>
      </c>
      <c r="B10" s="9" t="s">
        <v>13</v>
      </c>
      <c r="C10" s="13" t="s">
        <v>14</v>
      </c>
      <c r="D10" s="7" t="s">
        <v>15</v>
      </c>
      <c r="E10" s="53"/>
      <c r="F10" s="54"/>
      <c r="G10" s="53"/>
      <c r="H10" s="23">
        <f>H11+H15+H19+H24+H29+H34+H37</f>
        <v>34019.4</v>
      </c>
      <c r="I10" s="23">
        <f>I11+I15+I19+I24+I29+I34+I37</f>
        <v>29181.600000000002</v>
      </c>
    </row>
    <row r="11" spans="1:9" ht="60" x14ac:dyDescent="0.25">
      <c r="A11" s="52"/>
      <c r="B11" s="85" t="s">
        <v>16</v>
      </c>
      <c r="C11" s="22" t="s">
        <v>17</v>
      </c>
      <c r="D11" s="7" t="s">
        <v>15</v>
      </c>
      <c r="E11" s="7"/>
      <c r="F11" s="24" t="s">
        <v>211</v>
      </c>
      <c r="G11" s="53"/>
      <c r="H11" s="23">
        <f>H12+H13+H14</f>
        <v>6738.3</v>
      </c>
      <c r="I11" s="23">
        <f>I12+I13+I14</f>
        <v>5541.0999999999995</v>
      </c>
    </row>
    <row r="12" spans="1:9" ht="60" x14ac:dyDescent="0.25">
      <c r="A12" s="52">
        <v>2</v>
      </c>
      <c r="B12" s="85" t="s">
        <v>16</v>
      </c>
      <c r="C12" s="22" t="s">
        <v>18</v>
      </c>
      <c r="D12" s="7" t="s">
        <v>15</v>
      </c>
      <c r="E12" s="7" t="s">
        <v>19</v>
      </c>
      <c r="F12" s="24" t="s">
        <v>20</v>
      </c>
      <c r="G12" s="7" t="s">
        <v>21</v>
      </c>
      <c r="H12" s="23">
        <f>SUM('[1]8'!E14)</f>
        <v>7.5</v>
      </c>
      <c r="I12" s="23">
        <f>SUM('[1]8'!F14)</f>
        <v>0</v>
      </c>
    </row>
    <row r="13" spans="1:9" ht="60" x14ac:dyDescent="0.25">
      <c r="A13" s="52">
        <v>3</v>
      </c>
      <c r="B13" s="85" t="s">
        <v>16</v>
      </c>
      <c r="C13" s="22" t="s">
        <v>18</v>
      </c>
      <c r="D13" s="55" t="s">
        <v>15</v>
      </c>
      <c r="E13" s="7" t="s">
        <v>22</v>
      </c>
      <c r="F13" s="24" t="s">
        <v>20</v>
      </c>
      <c r="G13" s="7" t="s">
        <v>21</v>
      </c>
      <c r="H13" s="23">
        <f>SUM('[1]8'!E16)</f>
        <v>6678</v>
      </c>
      <c r="I13" s="23">
        <f>SUM('[1]8'!F16)</f>
        <v>5488.9</v>
      </c>
    </row>
    <row r="14" spans="1:9" ht="60" x14ac:dyDescent="0.25">
      <c r="A14" s="52"/>
      <c r="B14" s="85" t="s">
        <v>16</v>
      </c>
      <c r="C14" s="22" t="s">
        <v>18</v>
      </c>
      <c r="D14" s="55" t="s">
        <v>15</v>
      </c>
      <c r="E14" s="7" t="s">
        <v>22</v>
      </c>
      <c r="F14" s="36" t="s">
        <v>23</v>
      </c>
      <c r="G14" s="7" t="s">
        <v>21</v>
      </c>
      <c r="H14" s="23">
        <f>SUM('[1]8'!E17+'[1]8'!E20)</f>
        <v>52.800000000000004</v>
      </c>
      <c r="I14" s="23">
        <f>SUM('[1]8'!F17+'[1]8'!F20)</f>
        <v>52.2</v>
      </c>
    </row>
    <row r="15" spans="1:9" ht="69" customHeight="1" x14ac:dyDescent="0.25">
      <c r="A15" s="4" t="s">
        <v>24</v>
      </c>
      <c r="B15" s="85" t="s">
        <v>25</v>
      </c>
      <c r="C15" s="13" t="s">
        <v>26</v>
      </c>
      <c r="D15" s="55" t="s">
        <v>15</v>
      </c>
      <c r="E15" s="7"/>
      <c r="F15" s="24" t="s">
        <v>212</v>
      </c>
      <c r="G15" s="7"/>
      <c r="H15" s="23">
        <f>H16+H17+H18</f>
        <v>1196.8999999999999</v>
      </c>
      <c r="I15" s="23">
        <f>I16+I17+I18</f>
        <v>1694.8999999999999</v>
      </c>
    </row>
    <row r="16" spans="1:9" ht="60" x14ac:dyDescent="0.25">
      <c r="A16" s="52">
        <v>5</v>
      </c>
      <c r="B16" s="85" t="s">
        <v>25</v>
      </c>
      <c r="C16" s="13" t="s">
        <v>27</v>
      </c>
      <c r="D16" s="55" t="s">
        <v>15</v>
      </c>
      <c r="E16" s="7" t="s">
        <v>22</v>
      </c>
      <c r="F16" s="24" t="s">
        <v>202</v>
      </c>
      <c r="G16" s="7" t="s">
        <v>28</v>
      </c>
      <c r="H16" s="23">
        <f>SUM('[1]8'!E27)</f>
        <v>867.59999999999991</v>
      </c>
      <c r="I16" s="23">
        <f>SUM('[1]8'!F27)</f>
        <v>1365.6</v>
      </c>
    </row>
    <row r="17" spans="1:9" ht="60" x14ac:dyDescent="0.25">
      <c r="A17" s="52">
        <v>6</v>
      </c>
      <c r="B17" s="85" t="s">
        <v>25</v>
      </c>
      <c r="C17" s="13" t="s">
        <v>27</v>
      </c>
      <c r="D17" s="55" t="s">
        <v>15</v>
      </c>
      <c r="E17" s="7" t="s">
        <v>22</v>
      </c>
      <c r="F17" s="24" t="s">
        <v>202</v>
      </c>
      <c r="G17" s="7" t="s">
        <v>29</v>
      </c>
      <c r="H17" s="23">
        <f>SUM('[1]8'!E29)</f>
        <v>324.10000000000002</v>
      </c>
      <c r="I17" s="23">
        <f>SUM('[1]8'!F29)</f>
        <v>324.10000000000002</v>
      </c>
    </row>
    <row r="18" spans="1:9" ht="60" x14ac:dyDescent="0.25">
      <c r="A18" s="52">
        <v>7</v>
      </c>
      <c r="B18" s="85" t="s">
        <v>25</v>
      </c>
      <c r="C18" s="13" t="s">
        <v>27</v>
      </c>
      <c r="D18" s="55" t="s">
        <v>15</v>
      </c>
      <c r="E18" s="7" t="s">
        <v>22</v>
      </c>
      <c r="F18" s="24" t="s">
        <v>202</v>
      </c>
      <c r="G18" s="7" t="s">
        <v>30</v>
      </c>
      <c r="H18" s="23">
        <f>SUM('[1]8'!E31)</f>
        <v>5.2</v>
      </c>
      <c r="I18" s="23">
        <f>SUM('[1]8'!F31)</f>
        <v>5.2</v>
      </c>
    </row>
    <row r="19" spans="1:9" ht="60" x14ac:dyDescent="0.25">
      <c r="A19" s="52"/>
      <c r="B19" s="85" t="s">
        <v>31</v>
      </c>
      <c r="C19" s="22" t="s">
        <v>32</v>
      </c>
      <c r="D19" s="55" t="s">
        <v>15</v>
      </c>
      <c r="E19" s="7"/>
      <c r="F19" s="32" t="s">
        <v>213</v>
      </c>
      <c r="G19" s="7"/>
      <c r="H19" s="23">
        <f>H20+H21+H22+H23</f>
        <v>8320.7999999999993</v>
      </c>
      <c r="I19" s="23">
        <f>I20+I21+I22+I23</f>
        <v>4839</v>
      </c>
    </row>
    <row r="20" spans="1:9" ht="60" x14ac:dyDescent="0.25">
      <c r="A20" s="52">
        <v>8</v>
      </c>
      <c r="B20" s="85" t="s">
        <v>31</v>
      </c>
      <c r="C20" s="22" t="s">
        <v>33</v>
      </c>
      <c r="D20" s="55" t="s">
        <v>15</v>
      </c>
      <c r="E20" s="7" t="s">
        <v>19</v>
      </c>
      <c r="F20" s="32" t="s">
        <v>34</v>
      </c>
      <c r="G20" s="7" t="s">
        <v>21</v>
      </c>
      <c r="H20" s="23">
        <f>SUM('[1]8'!E36)</f>
        <v>7</v>
      </c>
      <c r="I20" s="23">
        <f>SUM('[1]8'!F36)</f>
        <v>0</v>
      </c>
    </row>
    <row r="21" spans="1:9" ht="60" x14ac:dyDescent="0.25">
      <c r="A21" s="52">
        <v>9</v>
      </c>
      <c r="B21" s="85" t="s">
        <v>31</v>
      </c>
      <c r="C21" s="22" t="s">
        <v>33</v>
      </c>
      <c r="D21" s="55" t="s">
        <v>15</v>
      </c>
      <c r="E21" s="7" t="s">
        <v>22</v>
      </c>
      <c r="F21" s="32" t="s">
        <v>34</v>
      </c>
      <c r="G21" s="7" t="s">
        <v>21</v>
      </c>
      <c r="H21" s="23">
        <f>SUM('[1]8'!E38)</f>
        <v>5831.5</v>
      </c>
      <c r="I21" s="23">
        <f>SUM('[1]8'!F38)</f>
        <v>3085.2</v>
      </c>
    </row>
    <row r="22" spans="1:9" ht="60" x14ac:dyDescent="0.25">
      <c r="A22" s="52"/>
      <c r="B22" s="85" t="s">
        <v>31</v>
      </c>
      <c r="C22" s="22" t="s">
        <v>33</v>
      </c>
      <c r="D22" s="55" t="s">
        <v>15</v>
      </c>
      <c r="E22" s="7" t="s">
        <v>22</v>
      </c>
      <c r="F22" s="25" t="s">
        <v>203</v>
      </c>
      <c r="G22" s="7" t="s">
        <v>21</v>
      </c>
      <c r="H22" s="23">
        <f>SUM('[1]8'!E41+'[1]8'!E44)</f>
        <v>728.5</v>
      </c>
      <c r="I22" s="23">
        <f>SUM('[1]8'!F41+'[1]8'!F44)</f>
        <v>0</v>
      </c>
    </row>
    <row r="23" spans="1:9" ht="60" x14ac:dyDescent="0.25">
      <c r="A23" s="52"/>
      <c r="B23" s="85" t="s">
        <v>31</v>
      </c>
      <c r="C23" s="22" t="s">
        <v>33</v>
      </c>
      <c r="D23" s="55" t="s">
        <v>15</v>
      </c>
      <c r="E23" s="7" t="s">
        <v>22</v>
      </c>
      <c r="F23" s="26" t="s">
        <v>35</v>
      </c>
      <c r="G23" s="7" t="s">
        <v>21</v>
      </c>
      <c r="H23" s="23">
        <f>SUM('[1]8'!E47+'[1]8'!E50)</f>
        <v>1753.8</v>
      </c>
      <c r="I23" s="23">
        <f>SUM('[1]8'!F47+'[1]8'!F50)</f>
        <v>1753.8</v>
      </c>
    </row>
    <row r="24" spans="1:9" ht="75" x14ac:dyDescent="0.25">
      <c r="A24" s="52"/>
      <c r="B24" s="2" t="s">
        <v>36</v>
      </c>
      <c r="C24" s="13" t="s">
        <v>37</v>
      </c>
      <c r="D24" s="55" t="s">
        <v>15</v>
      </c>
      <c r="E24" s="7"/>
      <c r="F24" s="32" t="s">
        <v>214</v>
      </c>
      <c r="G24" s="7"/>
      <c r="H24" s="23">
        <f>H25+H26+H27+H28</f>
        <v>6264.9</v>
      </c>
      <c r="I24" s="23">
        <f>I25+I26+I27+I28</f>
        <v>5906.4</v>
      </c>
    </row>
    <row r="25" spans="1:9" ht="75" x14ac:dyDescent="0.25">
      <c r="A25" s="52">
        <v>10</v>
      </c>
      <c r="B25" s="2" t="s">
        <v>36</v>
      </c>
      <c r="C25" s="13" t="s">
        <v>38</v>
      </c>
      <c r="D25" s="55" t="s">
        <v>15</v>
      </c>
      <c r="E25" s="7" t="s">
        <v>39</v>
      </c>
      <c r="F25" s="24" t="s">
        <v>40</v>
      </c>
      <c r="G25" s="7" t="s">
        <v>28</v>
      </c>
      <c r="H25" s="23">
        <f>SUM('[1]8'!E55)</f>
        <v>4576.7</v>
      </c>
      <c r="I25" s="23">
        <f>SUM('[1]8'!F55)</f>
        <v>4589.7</v>
      </c>
    </row>
    <row r="26" spans="1:9" ht="75" x14ac:dyDescent="0.25">
      <c r="A26" s="52">
        <v>11</v>
      </c>
      <c r="B26" s="2" t="s">
        <v>36</v>
      </c>
      <c r="C26" s="13" t="s">
        <v>38</v>
      </c>
      <c r="D26" s="55" t="s">
        <v>15</v>
      </c>
      <c r="E26" s="7" t="s">
        <v>39</v>
      </c>
      <c r="F26" s="24" t="s">
        <v>40</v>
      </c>
      <c r="G26" s="7" t="s">
        <v>29</v>
      </c>
      <c r="H26" s="23">
        <f>SUM('[1]8'!E57)</f>
        <v>1670</v>
      </c>
      <c r="I26" s="23">
        <f>SUM('[1]8'!F57)</f>
        <v>1300</v>
      </c>
    </row>
    <row r="27" spans="1:9" ht="75" x14ac:dyDescent="0.25">
      <c r="A27" s="52">
        <v>12</v>
      </c>
      <c r="B27" s="2" t="s">
        <v>36</v>
      </c>
      <c r="C27" s="13" t="s">
        <v>38</v>
      </c>
      <c r="D27" s="55" t="s">
        <v>15</v>
      </c>
      <c r="E27" s="7" t="s">
        <v>39</v>
      </c>
      <c r="F27" s="24" t="s">
        <v>40</v>
      </c>
      <c r="G27" s="7" t="s">
        <v>30</v>
      </c>
      <c r="H27" s="23">
        <f>SUM('[1]8'!E59)</f>
        <v>16.7</v>
      </c>
      <c r="I27" s="23">
        <f>SUM('[1]8'!F59)</f>
        <v>16.7</v>
      </c>
    </row>
    <row r="28" spans="1:9" ht="75" x14ac:dyDescent="0.25">
      <c r="A28" s="52"/>
      <c r="B28" s="2" t="s">
        <v>36</v>
      </c>
      <c r="C28" s="13" t="s">
        <v>38</v>
      </c>
      <c r="D28" s="55" t="s">
        <v>15</v>
      </c>
      <c r="E28" s="7" t="s">
        <v>19</v>
      </c>
      <c r="F28" s="24" t="s">
        <v>40</v>
      </c>
      <c r="G28" s="7" t="s">
        <v>29</v>
      </c>
      <c r="H28" s="23">
        <f>SUM('[1]8'!E61)</f>
        <v>1.5</v>
      </c>
      <c r="I28" s="23">
        <f>SUM('[1]8'!F61)</f>
        <v>0</v>
      </c>
    </row>
    <row r="29" spans="1:9" ht="75" x14ac:dyDescent="0.25">
      <c r="A29" s="52"/>
      <c r="B29" s="2" t="s">
        <v>41</v>
      </c>
      <c r="C29" s="13" t="s">
        <v>42</v>
      </c>
      <c r="D29" s="55" t="s">
        <v>15</v>
      </c>
      <c r="E29" s="7"/>
      <c r="F29" s="24" t="s">
        <v>215</v>
      </c>
      <c r="G29" s="7"/>
      <c r="H29" s="23">
        <f>H30+H31+H33+H32</f>
        <v>1607.1999999999998</v>
      </c>
      <c r="I29" s="23">
        <f>I30+I31+I33+I32</f>
        <v>1608.8999999999999</v>
      </c>
    </row>
    <row r="30" spans="1:9" ht="75" x14ac:dyDescent="0.25">
      <c r="A30" s="52">
        <v>13</v>
      </c>
      <c r="B30" s="2" t="s">
        <v>41</v>
      </c>
      <c r="C30" s="13" t="s">
        <v>42</v>
      </c>
      <c r="D30" s="55" t="s">
        <v>15</v>
      </c>
      <c r="E30" s="7" t="s">
        <v>43</v>
      </c>
      <c r="F30" s="24" t="s">
        <v>44</v>
      </c>
      <c r="G30" s="7" t="s">
        <v>28</v>
      </c>
      <c r="H30" s="23">
        <f>SUM('[1]8'!E68)</f>
        <v>1520.6</v>
      </c>
      <c r="I30" s="23">
        <f>SUM('[1]8'!F68)</f>
        <v>1524.3</v>
      </c>
    </row>
    <row r="31" spans="1:9" ht="75" x14ac:dyDescent="0.25">
      <c r="A31" s="52">
        <v>14</v>
      </c>
      <c r="B31" s="2" t="s">
        <v>41</v>
      </c>
      <c r="C31" s="13" t="s">
        <v>42</v>
      </c>
      <c r="D31" s="55" t="s">
        <v>15</v>
      </c>
      <c r="E31" s="7" t="s">
        <v>43</v>
      </c>
      <c r="F31" s="24" t="s">
        <v>44</v>
      </c>
      <c r="G31" s="7" t="s">
        <v>29</v>
      </c>
      <c r="H31" s="23">
        <f>SUM('[1]8'!E70)</f>
        <v>81.599999999999994</v>
      </c>
      <c r="I31" s="23">
        <f>SUM('[1]8'!F70)</f>
        <v>81.599999999999994</v>
      </c>
    </row>
    <row r="32" spans="1:9" ht="75" x14ac:dyDescent="0.25">
      <c r="A32" s="52"/>
      <c r="B32" s="2" t="s">
        <v>41</v>
      </c>
      <c r="C32" s="13" t="s">
        <v>42</v>
      </c>
      <c r="D32" s="55" t="s">
        <v>15</v>
      </c>
      <c r="E32" s="7" t="s">
        <v>43</v>
      </c>
      <c r="F32" s="24" t="s">
        <v>44</v>
      </c>
      <c r="G32" s="7" t="s">
        <v>30</v>
      </c>
      <c r="H32" s="23">
        <f>SUM('[1]8'!E72)</f>
        <v>3</v>
      </c>
      <c r="I32" s="23">
        <f>SUM('[1]8'!F72)</f>
        <v>3</v>
      </c>
    </row>
    <row r="33" spans="1:9" ht="75" x14ac:dyDescent="0.25">
      <c r="A33" s="52"/>
      <c r="B33" s="2" t="s">
        <v>41</v>
      </c>
      <c r="C33" s="13" t="s">
        <v>42</v>
      </c>
      <c r="D33" s="55" t="s">
        <v>15</v>
      </c>
      <c r="E33" s="7" t="s">
        <v>19</v>
      </c>
      <c r="F33" s="24" t="s">
        <v>44</v>
      </c>
      <c r="G33" s="7" t="s">
        <v>29</v>
      </c>
      <c r="H33" s="23">
        <f>SUM('[1]8'!E66)</f>
        <v>2</v>
      </c>
      <c r="I33" s="23">
        <f>SUM('[1]8'!F66)</f>
        <v>0</v>
      </c>
    </row>
    <row r="34" spans="1:9" ht="75" x14ac:dyDescent="0.25">
      <c r="A34" s="52"/>
      <c r="B34" s="2" t="s">
        <v>45</v>
      </c>
      <c r="C34" s="13" t="s">
        <v>46</v>
      </c>
      <c r="D34" s="55" t="s">
        <v>15</v>
      </c>
      <c r="E34" s="7" t="s">
        <v>43</v>
      </c>
      <c r="F34" s="27">
        <v>4260000000</v>
      </c>
      <c r="G34" s="7"/>
      <c r="H34" s="23">
        <f>SUM(H35:H36)</f>
        <v>9467.2999999999993</v>
      </c>
      <c r="I34" s="23">
        <f>SUM(I35:I36)</f>
        <v>9467.2999999999993</v>
      </c>
    </row>
    <row r="35" spans="1:9" ht="75" x14ac:dyDescent="0.25">
      <c r="A35" s="52"/>
      <c r="B35" s="2" t="s">
        <v>45</v>
      </c>
      <c r="C35" s="13" t="s">
        <v>46</v>
      </c>
      <c r="D35" s="55" t="s">
        <v>15</v>
      </c>
      <c r="E35" s="7" t="s">
        <v>43</v>
      </c>
      <c r="F35" s="25" t="s">
        <v>47</v>
      </c>
      <c r="G35" s="7" t="s">
        <v>28</v>
      </c>
      <c r="H35" s="23">
        <f>SUM('[1]8'!E77)</f>
        <v>9346.7999999999993</v>
      </c>
      <c r="I35" s="23">
        <f>SUM('[1]8'!F77)</f>
        <v>9346.7999999999993</v>
      </c>
    </row>
    <row r="36" spans="1:9" ht="75" x14ac:dyDescent="0.25">
      <c r="A36" s="52"/>
      <c r="B36" s="2" t="s">
        <v>45</v>
      </c>
      <c r="C36" s="13" t="s">
        <v>46</v>
      </c>
      <c r="D36" s="55" t="s">
        <v>15</v>
      </c>
      <c r="E36" s="7" t="s">
        <v>43</v>
      </c>
      <c r="F36" s="25" t="s">
        <v>47</v>
      </c>
      <c r="G36" s="7" t="s">
        <v>29</v>
      </c>
      <c r="H36" s="23">
        <f>SUM('[1]8'!E79)</f>
        <v>120.5</v>
      </c>
      <c r="I36" s="23">
        <f>SUM('[1]8'!F79)</f>
        <v>120.5</v>
      </c>
    </row>
    <row r="37" spans="1:9" ht="75" x14ac:dyDescent="0.25">
      <c r="A37" s="52"/>
      <c r="B37" s="3" t="s">
        <v>48</v>
      </c>
      <c r="C37" s="13"/>
      <c r="D37" s="55" t="s">
        <v>15</v>
      </c>
      <c r="E37" s="7"/>
      <c r="F37" s="32" t="s">
        <v>216</v>
      </c>
      <c r="G37" s="7"/>
      <c r="H37" s="23">
        <f>SUM(H38+H39+H40+H41+H42)</f>
        <v>424</v>
      </c>
      <c r="I37" s="23">
        <f>SUM(I38+I39+I40+I41+I42)</f>
        <v>124</v>
      </c>
    </row>
    <row r="38" spans="1:9" ht="75" x14ac:dyDescent="0.25">
      <c r="A38" s="52"/>
      <c r="B38" s="3" t="s">
        <v>48</v>
      </c>
      <c r="C38" s="85" t="s">
        <v>42</v>
      </c>
      <c r="D38" s="55" t="s">
        <v>15</v>
      </c>
      <c r="E38" s="7" t="s">
        <v>39</v>
      </c>
      <c r="F38" s="25" t="s">
        <v>50</v>
      </c>
      <c r="G38" s="7" t="s">
        <v>29</v>
      </c>
      <c r="H38" s="23">
        <f>SUM('[1]8'!E84)</f>
        <v>64</v>
      </c>
      <c r="I38" s="23">
        <f>SUM('[1]8'!F84)</f>
        <v>64</v>
      </c>
    </row>
    <row r="39" spans="1:9" ht="75" x14ac:dyDescent="0.25">
      <c r="A39" s="52"/>
      <c r="B39" s="3" t="s">
        <v>48</v>
      </c>
      <c r="C39" s="85" t="s">
        <v>49</v>
      </c>
      <c r="D39" s="55" t="s">
        <v>15</v>
      </c>
      <c r="E39" s="7" t="s">
        <v>19</v>
      </c>
      <c r="F39" s="25" t="s">
        <v>50</v>
      </c>
      <c r="G39" s="7" t="s">
        <v>29</v>
      </c>
      <c r="H39" s="23">
        <f>SUM('[1]8'!E86)</f>
        <v>20</v>
      </c>
      <c r="I39" s="23">
        <f>SUM('[1]8'!F86)</f>
        <v>0</v>
      </c>
    </row>
    <row r="40" spans="1:9" ht="75" x14ac:dyDescent="0.25">
      <c r="A40" s="52"/>
      <c r="B40" s="3" t="s">
        <v>48</v>
      </c>
      <c r="C40" s="13" t="s">
        <v>217</v>
      </c>
      <c r="D40" s="55" t="s">
        <v>15</v>
      </c>
      <c r="E40" s="7" t="s">
        <v>19</v>
      </c>
      <c r="F40" s="25" t="s">
        <v>50</v>
      </c>
      <c r="G40" s="7" t="s">
        <v>21</v>
      </c>
      <c r="H40" s="23">
        <f>SUM('[1]8'!E88)</f>
        <v>10</v>
      </c>
      <c r="I40" s="23">
        <f>SUM('[1]8'!F88)</f>
        <v>0</v>
      </c>
    </row>
    <row r="41" spans="1:9" ht="75" x14ac:dyDescent="0.25">
      <c r="A41" s="52"/>
      <c r="B41" s="3" t="s">
        <v>48</v>
      </c>
      <c r="C41" s="13" t="s">
        <v>51</v>
      </c>
      <c r="D41" s="55" t="s">
        <v>15</v>
      </c>
      <c r="E41" s="7" t="s">
        <v>22</v>
      </c>
      <c r="F41" s="25" t="s">
        <v>50</v>
      </c>
      <c r="G41" s="7" t="s">
        <v>21</v>
      </c>
      <c r="H41" s="23">
        <f>SUM('[1]8'!E92)</f>
        <v>30</v>
      </c>
      <c r="I41" s="23">
        <f>SUM('[1]8'!F92)</f>
        <v>30</v>
      </c>
    </row>
    <row r="42" spans="1:9" ht="135" x14ac:dyDescent="0.25">
      <c r="A42" s="52"/>
      <c r="B42" s="3" t="s">
        <v>48</v>
      </c>
      <c r="C42" s="13" t="s">
        <v>52</v>
      </c>
      <c r="D42" s="55" t="s">
        <v>15</v>
      </c>
      <c r="E42" s="7" t="s">
        <v>22</v>
      </c>
      <c r="F42" s="25" t="s">
        <v>50</v>
      </c>
      <c r="G42" s="7" t="s">
        <v>29</v>
      </c>
      <c r="H42" s="23">
        <f>SUM('[1]8'!E90)</f>
        <v>300</v>
      </c>
      <c r="I42" s="23">
        <f>SUM('[1]8'!F92)</f>
        <v>30</v>
      </c>
    </row>
    <row r="43" spans="1:9" ht="30" x14ac:dyDescent="0.25">
      <c r="A43" s="52"/>
      <c r="B43" s="56" t="s">
        <v>53</v>
      </c>
      <c r="C43" s="13" t="s">
        <v>42</v>
      </c>
      <c r="D43" s="55" t="s">
        <v>15</v>
      </c>
      <c r="E43" s="7"/>
      <c r="F43" s="32"/>
      <c r="G43" s="7"/>
      <c r="H43" s="23">
        <f>H45+H46+H47+H49+H50+H51+H44+H48</f>
        <v>6220.4</v>
      </c>
      <c r="I43" s="23">
        <f>I45+I46+I47+I49+I50+I51+I44+I48</f>
        <v>8385.4</v>
      </c>
    </row>
    <row r="44" spans="1:9" ht="75" x14ac:dyDescent="0.25">
      <c r="A44" s="52"/>
      <c r="B44" s="3" t="s">
        <v>54</v>
      </c>
      <c r="C44" s="13" t="s">
        <v>27</v>
      </c>
      <c r="D44" s="55" t="s">
        <v>15</v>
      </c>
      <c r="E44" s="7" t="s">
        <v>19</v>
      </c>
      <c r="F44" s="28" t="s">
        <v>55</v>
      </c>
      <c r="G44" s="1" t="s">
        <v>29</v>
      </c>
      <c r="H44" s="23">
        <f>SUM('[1]9'!G89)</f>
        <v>3</v>
      </c>
      <c r="I44" s="23">
        <f>SUM('[1]9'!H89)</f>
        <v>0</v>
      </c>
    </row>
    <row r="45" spans="1:9" ht="60" x14ac:dyDescent="0.25">
      <c r="A45" s="52"/>
      <c r="B45" s="85" t="s">
        <v>56</v>
      </c>
      <c r="C45" s="13" t="s">
        <v>38</v>
      </c>
      <c r="D45" s="55" t="s">
        <v>15</v>
      </c>
      <c r="E45" s="55" t="s">
        <v>57</v>
      </c>
      <c r="F45" s="57">
        <v>5300100049</v>
      </c>
      <c r="G45" s="1" t="s">
        <v>29</v>
      </c>
      <c r="H45" s="23">
        <f>SUM('[1]9'!G95)</f>
        <v>40</v>
      </c>
      <c r="I45" s="23">
        <f>SUM('[1]9'!H95)</f>
        <v>40</v>
      </c>
    </row>
    <row r="46" spans="1:9" ht="60" x14ac:dyDescent="0.25">
      <c r="A46" s="52"/>
      <c r="B46" s="5" t="s">
        <v>58</v>
      </c>
      <c r="C46" s="13" t="s">
        <v>27</v>
      </c>
      <c r="D46" s="55" t="s">
        <v>15</v>
      </c>
      <c r="E46" s="7" t="s">
        <v>43</v>
      </c>
      <c r="F46" s="57">
        <v>5300100049</v>
      </c>
      <c r="G46" s="7" t="s">
        <v>29</v>
      </c>
      <c r="H46" s="23">
        <f>SUM('[1]9'!G225)</f>
        <v>5</v>
      </c>
      <c r="I46" s="23">
        <f>SUM('[1]9'!H225)</f>
        <v>5</v>
      </c>
    </row>
    <row r="47" spans="1:9" ht="60" x14ac:dyDescent="0.25">
      <c r="A47" s="52"/>
      <c r="B47" s="5" t="s">
        <v>58</v>
      </c>
      <c r="C47" s="22" t="s">
        <v>17</v>
      </c>
      <c r="D47" s="55" t="s">
        <v>15</v>
      </c>
      <c r="E47" s="7" t="s">
        <v>43</v>
      </c>
      <c r="F47" s="57">
        <v>5300100049</v>
      </c>
      <c r="G47" s="7" t="s">
        <v>21</v>
      </c>
      <c r="H47" s="23">
        <f>SUM('[1]9'!G228)</f>
        <v>30</v>
      </c>
      <c r="I47" s="23">
        <f>SUM('[1]9'!H228)</f>
        <v>30</v>
      </c>
    </row>
    <row r="48" spans="1:9" ht="75" x14ac:dyDescent="0.25">
      <c r="A48" s="52"/>
      <c r="B48" s="5" t="s">
        <v>226</v>
      </c>
      <c r="C48" s="8" t="s">
        <v>38</v>
      </c>
      <c r="D48" s="55" t="s">
        <v>15</v>
      </c>
      <c r="E48" s="7" t="s">
        <v>39</v>
      </c>
      <c r="F48" s="57" t="s">
        <v>227</v>
      </c>
      <c r="G48" s="7" t="s">
        <v>29</v>
      </c>
      <c r="H48" s="23">
        <f>SUM('[1]9'!G35)</f>
        <v>20</v>
      </c>
      <c r="I48" s="23">
        <f>SUM('[1]9'!H35)</f>
        <v>0</v>
      </c>
    </row>
    <row r="49" spans="1:9" ht="75" x14ac:dyDescent="0.25">
      <c r="A49" s="52"/>
      <c r="B49" s="9" t="s">
        <v>59</v>
      </c>
      <c r="C49" s="13" t="s">
        <v>42</v>
      </c>
      <c r="D49" s="55" t="s">
        <v>15</v>
      </c>
      <c r="E49" s="7" t="s">
        <v>43</v>
      </c>
      <c r="F49" s="28" t="s">
        <v>60</v>
      </c>
      <c r="G49" s="7" t="s">
        <v>29</v>
      </c>
      <c r="H49" s="23">
        <f>SUM('[1]9'!G215)</f>
        <v>40.4</v>
      </c>
      <c r="I49" s="23">
        <f>SUM('[1]9'!H215)</f>
        <v>40.4</v>
      </c>
    </row>
    <row r="50" spans="1:9" ht="60" x14ac:dyDescent="0.25">
      <c r="A50" s="52"/>
      <c r="B50" s="58" t="s">
        <v>61</v>
      </c>
      <c r="C50" s="22" t="s">
        <v>33</v>
      </c>
      <c r="D50" s="55" t="s">
        <v>15</v>
      </c>
      <c r="E50" s="7" t="s">
        <v>43</v>
      </c>
      <c r="F50" s="29">
        <v>5600100055</v>
      </c>
      <c r="G50" s="7" t="s">
        <v>21</v>
      </c>
      <c r="H50" s="23">
        <f>SUM('[1]9'!G220)</f>
        <v>18</v>
      </c>
      <c r="I50" s="23">
        <f>SUM('[1]9'!H220)</f>
        <v>18</v>
      </c>
    </row>
    <row r="51" spans="1:9" ht="60" x14ac:dyDescent="0.25">
      <c r="A51" s="52"/>
      <c r="B51" s="3" t="s">
        <v>62</v>
      </c>
      <c r="C51" s="59"/>
      <c r="D51" s="55" t="s">
        <v>15</v>
      </c>
      <c r="E51" s="7"/>
      <c r="F51" s="24" t="s">
        <v>204</v>
      </c>
      <c r="G51" s="7"/>
      <c r="H51" s="23">
        <f>SUM(H52:H55)</f>
        <v>6064</v>
      </c>
      <c r="I51" s="23">
        <f>SUM(I52:I55)</f>
        <v>8252</v>
      </c>
    </row>
    <row r="52" spans="1:9" ht="75" x14ac:dyDescent="0.25">
      <c r="A52" s="52"/>
      <c r="B52" s="6" t="s">
        <v>63</v>
      </c>
      <c r="C52" s="8" t="s">
        <v>38</v>
      </c>
      <c r="D52" s="55" t="s">
        <v>15</v>
      </c>
      <c r="E52" s="7" t="s">
        <v>39</v>
      </c>
      <c r="F52" s="25" t="s">
        <v>64</v>
      </c>
      <c r="G52" s="7" t="s">
        <v>28</v>
      </c>
      <c r="H52" s="23">
        <f>SUM('[1]9'!G42)</f>
        <v>238</v>
      </c>
      <c r="I52" s="23">
        <f>SUM('[1]9'!H42)</f>
        <v>225</v>
      </c>
    </row>
    <row r="53" spans="1:9" ht="75" x14ac:dyDescent="0.25">
      <c r="A53" s="52"/>
      <c r="B53" s="6" t="s">
        <v>63</v>
      </c>
      <c r="C53" s="8" t="s">
        <v>26</v>
      </c>
      <c r="D53" s="55" t="s">
        <v>15</v>
      </c>
      <c r="E53" s="7" t="s">
        <v>22</v>
      </c>
      <c r="F53" s="25" t="s">
        <v>64</v>
      </c>
      <c r="G53" s="7" t="s">
        <v>28</v>
      </c>
      <c r="H53" s="23">
        <f>SUM('[1]9'!G153)</f>
        <v>498</v>
      </c>
      <c r="I53" s="23">
        <f>SUM('[1]9'!H153)</f>
        <v>474</v>
      </c>
    </row>
    <row r="54" spans="1:9" ht="75" x14ac:dyDescent="0.25">
      <c r="A54" s="52"/>
      <c r="B54" s="6" t="s">
        <v>63</v>
      </c>
      <c r="C54" s="8" t="s">
        <v>65</v>
      </c>
      <c r="D54" s="55" t="s">
        <v>15</v>
      </c>
      <c r="E54" s="7" t="s">
        <v>22</v>
      </c>
      <c r="F54" s="25" t="s">
        <v>64</v>
      </c>
      <c r="G54" s="7" t="s">
        <v>21</v>
      </c>
      <c r="H54" s="23">
        <f>SUM('[1]9'!G125+'[1]9'!G183)</f>
        <v>5060</v>
      </c>
      <c r="I54" s="23">
        <f>SUM('[1]9'!H125+'[1]9'!H183)</f>
        <v>7298.7</v>
      </c>
    </row>
    <row r="55" spans="1:9" ht="75.75" x14ac:dyDescent="0.3">
      <c r="A55" s="60"/>
      <c r="B55" s="6" t="s">
        <v>63</v>
      </c>
      <c r="C55" s="8" t="s">
        <v>42</v>
      </c>
      <c r="D55" s="55" t="s">
        <v>15</v>
      </c>
      <c r="E55" s="7" t="s">
        <v>43</v>
      </c>
      <c r="F55" s="25" t="s">
        <v>64</v>
      </c>
      <c r="G55" s="7" t="s">
        <v>28</v>
      </c>
      <c r="H55" s="23">
        <f>SUM('[1]9'!G235)</f>
        <v>268</v>
      </c>
      <c r="I55" s="23">
        <f>SUM('[1]9'!H235)</f>
        <v>254.3</v>
      </c>
    </row>
    <row r="56" spans="1:9" ht="15.75" x14ac:dyDescent="0.25">
      <c r="A56" s="65"/>
      <c r="B56" s="61" t="s">
        <v>66</v>
      </c>
      <c r="C56" s="62"/>
      <c r="D56" s="16" t="s">
        <v>15</v>
      </c>
      <c r="E56" s="16"/>
      <c r="F56" s="63"/>
      <c r="G56" s="16"/>
      <c r="H56" s="64">
        <f>H10+H43</f>
        <v>40239.800000000003</v>
      </c>
      <c r="I56" s="64">
        <f>I10+I43</f>
        <v>37567</v>
      </c>
    </row>
    <row r="57" spans="1:9" ht="45" x14ac:dyDescent="0.25">
      <c r="A57" s="68"/>
      <c r="B57" s="9" t="s">
        <v>67</v>
      </c>
      <c r="C57" s="66"/>
      <c r="D57" s="7" t="s">
        <v>68</v>
      </c>
      <c r="E57" s="7" t="s">
        <v>69</v>
      </c>
      <c r="F57" s="30" t="s">
        <v>70</v>
      </c>
      <c r="G57" s="7"/>
      <c r="H57" s="67">
        <f>H58+H66+H78+H83+H88+H99</f>
        <v>272357.40000000002</v>
      </c>
      <c r="I57" s="67">
        <f>I58+I66+I78+I83+I88+I99</f>
        <v>245878.3</v>
      </c>
    </row>
    <row r="58" spans="1:9" ht="60.75" x14ac:dyDescent="0.3">
      <c r="A58" s="69">
        <v>25</v>
      </c>
      <c r="B58" s="2" t="s">
        <v>71</v>
      </c>
      <c r="C58" s="8" t="s">
        <v>72</v>
      </c>
      <c r="D58" s="20" t="s">
        <v>68</v>
      </c>
      <c r="E58" s="20" t="s">
        <v>69</v>
      </c>
      <c r="F58" s="31" t="s">
        <v>219</v>
      </c>
      <c r="G58" s="20"/>
      <c r="H58" s="67">
        <f>H59+H63+H64+H65</f>
        <v>65340.299999999996</v>
      </c>
      <c r="I58" s="67">
        <f>I59+I63+I64+I65</f>
        <v>56319.199999999997</v>
      </c>
    </row>
    <row r="59" spans="1:9" ht="60" x14ac:dyDescent="0.25">
      <c r="A59" s="70">
        <v>26</v>
      </c>
      <c r="B59" s="2" t="s">
        <v>71</v>
      </c>
      <c r="C59" s="8" t="s">
        <v>72</v>
      </c>
      <c r="D59" s="20" t="s">
        <v>68</v>
      </c>
      <c r="E59" s="20" t="s">
        <v>73</v>
      </c>
      <c r="F59" s="31" t="s">
        <v>205</v>
      </c>
      <c r="G59" s="20"/>
      <c r="H59" s="23">
        <f>H60+H61+H62</f>
        <v>11110.4</v>
      </c>
      <c r="I59" s="23">
        <f>I60+I61+I62</f>
        <v>8110.4000000000005</v>
      </c>
    </row>
    <row r="60" spans="1:9" ht="60" x14ac:dyDescent="0.25">
      <c r="A60" s="72"/>
      <c r="B60" s="2" t="s">
        <v>71</v>
      </c>
      <c r="C60" s="8" t="s">
        <v>72</v>
      </c>
      <c r="D60" s="20" t="s">
        <v>68</v>
      </c>
      <c r="E60" s="20" t="s">
        <v>73</v>
      </c>
      <c r="F60" s="31" t="s">
        <v>205</v>
      </c>
      <c r="G60" s="20" t="s">
        <v>28</v>
      </c>
      <c r="H60" s="71">
        <f>SUM('[1]8'!E97)</f>
        <v>28.3</v>
      </c>
      <c r="I60" s="71">
        <f>SUM('[1]8'!F97)</f>
        <v>28.3</v>
      </c>
    </row>
    <row r="61" spans="1:9" ht="60" x14ac:dyDescent="0.25">
      <c r="A61" s="72"/>
      <c r="B61" s="2" t="s">
        <v>71</v>
      </c>
      <c r="C61" s="8" t="s">
        <v>72</v>
      </c>
      <c r="D61" s="20" t="s">
        <v>68</v>
      </c>
      <c r="E61" s="20" t="s">
        <v>73</v>
      </c>
      <c r="F61" s="31" t="s">
        <v>205</v>
      </c>
      <c r="G61" s="20" t="s">
        <v>29</v>
      </c>
      <c r="H61" s="71">
        <f>SUM('[1]8'!E99)</f>
        <v>10895.1</v>
      </c>
      <c r="I61" s="71">
        <f>SUM('[1]8'!F99)</f>
        <v>7895.1</v>
      </c>
    </row>
    <row r="62" spans="1:9" ht="60" x14ac:dyDescent="0.25">
      <c r="A62" s="72">
        <v>27</v>
      </c>
      <c r="B62" s="2" t="s">
        <v>71</v>
      </c>
      <c r="C62" s="8" t="s">
        <v>74</v>
      </c>
      <c r="D62" s="20" t="s">
        <v>68</v>
      </c>
      <c r="E62" s="20" t="s">
        <v>73</v>
      </c>
      <c r="F62" s="31" t="s">
        <v>205</v>
      </c>
      <c r="G62" s="20" t="s">
        <v>30</v>
      </c>
      <c r="H62" s="71">
        <f>SUM('[1]8'!E103)</f>
        <v>187</v>
      </c>
      <c r="I62" s="71">
        <f>SUM('[1]8'!F103)</f>
        <v>187</v>
      </c>
    </row>
    <row r="63" spans="1:9" ht="60" x14ac:dyDescent="0.25">
      <c r="A63" s="72">
        <v>28</v>
      </c>
      <c r="B63" s="2" t="s">
        <v>71</v>
      </c>
      <c r="C63" s="8" t="s">
        <v>72</v>
      </c>
      <c r="D63" s="20" t="s">
        <v>68</v>
      </c>
      <c r="E63" s="20" t="s">
        <v>73</v>
      </c>
      <c r="F63" s="31" t="s">
        <v>75</v>
      </c>
      <c r="G63" s="20" t="s">
        <v>28</v>
      </c>
      <c r="H63" s="71">
        <f>SUM('[1]8'!E106)</f>
        <v>53779.899999999994</v>
      </c>
      <c r="I63" s="71">
        <f>SUM('[1]8'!F106)</f>
        <v>47758.799999999996</v>
      </c>
    </row>
    <row r="64" spans="1:9" ht="60" x14ac:dyDescent="0.25">
      <c r="A64" s="72">
        <v>29</v>
      </c>
      <c r="B64" s="2" t="s">
        <v>71</v>
      </c>
      <c r="C64" s="8" t="s">
        <v>72</v>
      </c>
      <c r="D64" s="7" t="s">
        <v>68</v>
      </c>
      <c r="E64" s="7" t="s">
        <v>73</v>
      </c>
      <c r="F64" s="32" t="s">
        <v>75</v>
      </c>
      <c r="G64" s="7" t="s">
        <v>29</v>
      </c>
      <c r="H64" s="23">
        <f>SUM('[1]8'!E108)</f>
        <v>410</v>
      </c>
      <c r="I64" s="23">
        <f>SUM('[1]8'!F108)</f>
        <v>410</v>
      </c>
    </row>
    <row r="65" spans="1:9" ht="60" x14ac:dyDescent="0.25">
      <c r="A65" s="72">
        <v>30</v>
      </c>
      <c r="B65" s="2" t="s">
        <v>71</v>
      </c>
      <c r="C65" s="8" t="s">
        <v>72</v>
      </c>
      <c r="D65" s="20" t="s">
        <v>68</v>
      </c>
      <c r="E65" s="20" t="s">
        <v>19</v>
      </c>
      <c r="F65" s="31" t="s">
        <v>205</v>
      </c>
      <c r="G65" s="20" t="s">
        <v>29</v>
      </c>
      <c r="H65" s="71">
        <f>SUM('[1]8'!E101)</f>
        <v>40</v>
      </c>
      <c r="I65" s="71">
        <f>SUM('[1]8'!F101)</f>
        <v>40</v>
      </c>
    </row>
    <row r="66" spans="1:9" ht="60" x14ac:dyDescent="0.25">
      <c r="A66" s="52">
        <v>31</v>
      </c>
      <c r="B66" s="2" t="s">
        <v>76</v>
      </c>
      <c r="C66" s="8" t="s">
        <v>77</v>
      </c>
      <c r="D66" s="20" t="s">
        <v>68</v>
      </c>
      <c r="E66" s="20" t="s">
        <v>69</v>
      </c>
      <c r="F66" s="73" t="s">
        <v>218</v>
      </c>
      <c r="G66" s="20"/>
      <c r="H66" s="71">
        <f>H67+H68+H69+H71+H72+H73+H74+H75+H76+H77+H70</f>
        <v>194134.10000000003</v>
      </c>
      <c r="I66" s="71">
        <f>I67+I68+I69+I71+I72+I73+I74+I75+I76+I77+I70</f>
        <v>172870.50000000003</v>
      </c>
    </row>
    <row r="67" spans="1:9" ht="60" x14ac:dyDescent="0.25">
      <c r="A67" s="52">
        <v>32</v>
      </c>
      <c r="B67" s="2" t="s">
        <v>76</v>
      </c>
      <c r="C67" s="8" t="s">
        <v>77</v>
      </c>
      <c r="D67" s="7" t="s">
        <v>68</v>
      </c>
      <c r="E67" s="7" t="s">
        <v>78</v>
      </c>
      <c r="F67" s="30" t="s">
        <v>220</v>
      </c>
      <c r="G67" s="7" t="s">
        <v>21</v>
      </c>
      <c r="H67" s="71">
        <f>SUM('[1]8'!E113)</f>
        <v>9642.6</v>
      </c>
      <c r="I67" s="71">
        <f>SUM('[1]8'!F113)</f>
        <v>7712.6</v>
      </c>
    </row>
    <row r="68" spans="1:9" ht="60" x14ac:dyDescent="0.25">
      <c r="A68" s="52"/>
      <c r="B68" s="2" t="s">
        <v>76</v>
      </c>
      <c r="C68" s="8" t="s">
        <v>77</v>
      </c>
      <c r="D68" s="7" t="s">
        <v>68</v>
      </c>
      <c r="E68" s="7" t="s">
        <v>19</v>
      </c>
      <c r="F68" s="30" t="s">
        <v>220</v>
      </c>
      <c r="G68" s="7" t="s">
        <v>21</v>
      </c>
      <c r="H68" s="71">
        <f>SUM('[1]8'!E145)</f>
        <v>40</v>
      </c>
      <c r="I68" s="71">
        <f>SUM('[1]8'!F145)</f>
        <v>40</v>
      </c>
    </row>
    <row r="69" spans="1:9" ht="60" x14ac:dyDescent="0.25">
      <c r="A69" s="52"/>
      <c r="B69" s="2" t="s">
        <v>76</v>
      </c>
      <c r="C69" s="8" t="s">
        <v>77</v>
      </c>
      <c r="D69" s="7" t="s">
        <v>68</v>
      </c>
      <c r="E69" s="7" t="s">
        <v>78</v>
      </c>
      <c r="F69" s="30" t="s">
        <v>79</v>
      </c>
      <c r="G69" s="7" t="s">
        <v>21</v>
      </c>
      <c r="H69" s="23">
        <f>SUM('[1]8'!E148)</f>
        <v>148963.1</v>
      </c>
      <c r="I69" s="23">
        <f>SUM('[1]8'!F148)</f>
        <v>132411.70000000001</v>
      </c>
    </row>
    <row r="70" spans="1:9" ht="60" x14ac:dyDescent="0.25">
      <c r="A70" s="52"/>
      <c r="B70" s="2" t="s">
        <v>76</v>
      </c>
      <c r="C70" s="8" t="s">
        <v>77</v>
      </c>
      <c r="D70" s="7" t="s">
        <v>68</v>
      </c>
      <c r="E70" s="7" t="s">
        <v>78</v>
      </c>
      <c r="F70" s="30" t="s">
        <v>198</v>
      </c>
      <c r="G70" s="7" t="s">
        <v>21</v>
      </c>
      <c r="H70" s="23">
        <f>SUM('[1]8'!E124)</f>
        <v>13358.5</v>
      </c>
      <c r="I70" s="23">
        <f>SUM('[1]8'!F124)</f>
        <v>13358.5</v>
      </c>
    </row>
    <row r="71" spans="1:9" ht="60" x14ac:dyDescent="0.25">
      <c r="A71" s="52"/>
      <c r="B71" s="2" t="s">
        <v>76</v>
      </c>
      <c r="C71" s="8" t="s">
        <v>77</v>
      </c>
      <c r="D71" s="7" t="s">
        <v>68</v>
      </c>
      <c r="E71" s="7" t="s">
        <v>78</v>
      </c>
      <c r="F71" s="30" t="s">
        <v>80</v>
      </c>
      <c r="G71" s="7" t="s">
        <v>21</v>
      </c>
      <c r="H71" s="23">
        <f>SUM('[1]8'!E115+'[1]8'!E117)</f>
        <v>2198.6999999999998</v>
      </c>
      <c r="I71" s="23">
        <f>SUM('[1]8'!F115+'[1]8'!F117)</f>
        <v>2160.6</v>
      </c>
    </row>
    <row r="72" spans="1:9" ht="60" x14ac:dyDescent="0.25">
      <c r="A72" s="52"/>
      <c r="B72" s="2" t="s">
        <v>76</v>
      </c>
      <c r="C72" s="8" t="s">
        <v>77</v>
      </c>
      <c r="D72" s="7" t="s">
        <v>68</v>
      </c>
      <c r="E72" s="7" t="s">
        <v>78</v>
      </c>
      <c r="F72" s="30" t="s">
        <v>81</v>
      </c>
      <c r="G72" s="7" t="s">
        <v>21</v>
      </c>
      <c r="H72" s="23">
        <f>SUM('[1]8'!E119+'[1]8'!E121)</f>
        <v>631.6</v>
      </c>
      <c r="I72" s="23">
        <f>SUM('[1]8'!F119+'[1]8'!F121)</f>
        <v>631.6</v>
      </c>
    </row>
    <row r="73" spans="1:9" ht="60" x14ac:dyDescent="0.25">
      <c r="A73" s="52"/>
      <c r="B73" s="2" t="s">
        <v>76</v>
      </c>
      <c r="C73" s="8" t="s">
        <v>77</v>
      </c>
      <c r="D73" s="7" t="s">
        <v>68</v>
      </c>
      <c r="E73" s="7" t="s">
        <v>78</v>
      </c>
      <c r="F73" s="33">
        <v>4320173180</v>
      </c>
      <c r="G73" s="7" t="s">
        <v>21</v>
      </c>
      <c r="H73" s="23">
        <f>SUM('[1]8'!E127)</f>
        <v>297.60000000000002</v>
      </c>
      <c r="I73" s="23">
        <f>SUM('[1]8'!F127)</f>
        <v>297.60000000000002</v>
      </c>
    </row>
    <row r="74" spans="1:9" ht="60" x14ac:dyDescent="0.25">
      <c r="A74" s="52"/>
      <c r="B74" s="2" t="s">
        <v>76</v>
      </c>
      <c r="C74" s="8" t="s">
        <v>77</v>
      </c>
      <c r="D74" s="7" t="s">
        <v>68</v>
      </c>
      <c r="E74" s="7" t="s">
        <v>78</v>
      </c>
      <c r="F74" s="33" t="s">
        <v>197</v>
      </c>
      <c r="G74" s="7" t="s">
        <v>21</v>
      </c>
      <c r="H74" s="23">
        <f>SUM('[1]8'!E129+'[1]8'!E131)</f>
        <v>8445.2999999999993</v>
      </c>
      <c r="I74" s="23">
        <f>SUM('[1]8'!F129+'[1]8'!F131)</f>
        <v>8445.2999999999993</v>
      </c>
    </row>
    <row r="75" spans="1:9" ht="60" x14ac:dyDescent="0.25">
      <c r="A75" s="52"/>
      <c r="B75" s="2" t="s">
        <v>76</v>
      </c>
      <c r="C75" s="8" t="s">
        <v>77</v>
      </c>
      <c r="D75" s="7" t="s">
        <v>68</v>
      </c>
      <c r="E75" s="7" t="s">
        <v>78</v>
      </c>
      <c r="F75" s="34" t="s">
        <v>82</v>
      </c>
      <c r="G75" s="7" t="s">
        <v>21</v>
      </c>
      <c r="H75" s="23">
        <f>SUM('[1]8'!E134+'[1]8'!E137)</f>
        <v>1076.2</v>
      </c>
      <c r="I75" s="23">
        <f>SUM('[1]8'!F134+'[1]8'!F137)</f>
        <v>1027.7</v>
      </c>
    </row>
    <row r="76" spans="1:9" ht="60" x14ac:dyDescent="0.25">
      <c r="A76" s="52">
        <v>33</v>
      </c>
      <c r="B76" s="2" t="s">
        <v>76</v>
      </c>
      <c r="C76" s="8" t="s">
        <v>77</v>
      </c>
      <c r="D76" s="7" t="s">
        <v>68</v>
      </c>
      <c r="E76" s="7" t="s">
        <v>78</v>
      </c>
      <c r="F76" s="30" t="s">
        <v>83</v>
      </c>
      <c r="G76" s="7" t="s">
        <v>21</v>
      </c>
      <c r="H76" s="23">
        <f>SUM('[1]8'!E140+'[1]8'!E143)</f>
        <v>2695.6000000000004</v>
      </c>
      <c r="I76" s="23">
        <f>SUM('[1]8'!F140+'[1]8'!F143)</f>
        <v>0</v>
      </c>
    </row>
    <row r="77" spans="1:9" ht="60" x14ac:dyDescent="0.25">
      <c r="A77" s="52"/>
      <c r="B77" s="2" t="s">
        <v>76</v>
      </c>
      <c r="C77" s="8" t="s">
        <v>77</v>
      </c>
      <c r="D77" s="7" t="s">
        <v>68</v>
      </c>
      <c r="E77" s="7" t="s">
        <v>84</v>
      </c>
      <c r="F77" s="30" t="s">
        <v>206</v>
      </c>
      <c r="G77" s="7" t="s">
        <v>21</v>
      </c>
      <c r="H77" s="23">
        <f>SUM('[1]8'!E151)</f>
        <v>6784.9</v>
      </c>
      <c r="I77" s="23">
        <f>SUM('[1]8'!F151)</f>
        <v>6784.9</v>
      </c>
    </row>
    <row r="78" spans="1:9" ht="60" x14ac:dyDescent="0.25">
      <c r="A78" s="52">
        <v>34</v>
      </c>
      <c r="B78" s="2" t="s">
        <v>85</v>
      </c>
      <c r="C78" s="8" t="s">
        <v>86</v>
      </c>
      <c r="D78" s="7" t="s">
        <v>68</v>
      </c>
      <c r="E78" s="7" t="s">
        <v>39</v>
      </c>
      <c r="F78" s="30" t="s">
        <v>222</v>
      </c>
      <c r="G78" s="7"/>
      <c r="H78" s="23">
        <f>H79+H81+H82+H80</f>
        <v>5850.7</v>
      </c>
      <c r="I78" s="23">
        <f>I79+I81+I82+I80</f>
        <v>9002.9</v>
      </c>
    </row>
    <row r="79" spans="1:9" ht="60" x14ac:dyDescent="0.25">
      <c r="A79" s="52"/>
      <c r="B79" s="2" t="s">
        <v>85</v>
      </c>
      <c r="C79" s="8" t="s">
        <v>86</v>
      </c>
      <c r="D79" s="7" t="s">
        <v>68</v>
      </c>
      <c r="E79" s="7" t="s">
        <v>39</v>
      </c>
      <c r="F79" s="30" t="s">
        <v>87</v>
      </c>
      <c r="G79" s="7" t="s">
        <v>21</v>
      </c>
      <c r="H79" s="23">
        <f>SUM('[1]8'!E156)</f>
        <v>1000</v>
      </c>
      <c r="I79" s="23">
        <f>SUM('[1]8'!F156)</f>
        <v>399.4</v>
      </c>
    </row>
    <row r="80" spans="1:9" ht="60" x14ac:dyDescent="0.25">
      <c r="A80" s="52"/>
      <c r="B80" s="2" t="s">
        <v>85</v>
      </c>
      <c r="C80" s="8" t="s">
        <v>86</v>
      </c>
      <c r="D80" s="7" t="s">
        <v>68</v>
      </c>
      <c r="E80" s="7" t="s">
        <v>39</v>
      </c>
      <c r="F80" s="35">
        <v>4330142400</v>
      </c>
      <c r="G80" s="7" t="s">
        <v>21</v>
      </c>
      <c r="H80" s="23">
        <f>SUM('[1]8'!E159)</f>
        <v>4697.2</v>
      </c>
      <c r="I80" s="23">
        <f>SUM('[1]8'!F159)</f>
        <v>8450</v>
      </c>
    </row>
    <row r="81" spans="1:9" ht="60" x14ac:dyDescent="0.25">
      <c r="A81" s="52"/>
      <c r="B81" s="2" t="s">
        <v>85</v>
      </c>
      <c r="C81" s="8" t="s">
        <v>86</v>
      </c>
      <c r="D81" s="7" t="s">
        <v>68</v>
      </c>
      <c r="E81" s="7" t="s">
        <v>39</v>
      </c>
      <c r="F81" s="30" t="s">
        <v>88</v>
      </c>
      <c r="G81" s="7" t="s">
        <v>21</v>
      </c>
      <c r="H81" s="23">
        <f>SUM('[1]8'!E162)</f>
        <v>145</v>
      </c>
      <c r="I81" s="23">
        <f>SUM('[1]8'!F162)</f>
        <v>145</v>
      </c>
    </row>
    <row r="82" spans="1:9" ht="60" x14ac:dyDescent="0.25">
      <c r="A82" s="52">
        <v>35</v>
      </c>
      <c r="B82" s="2" t="s">
        <v>85</v>
      </c>
      <c r="C82" s="8" t="s">
        <v>86</v>
      </c>
      <c r="D82" s="7" t="s">
        <v>68</v>
      </c>
      <c r="E82" s="7" t="s">
        <v>19</v>
      </c>
      <c r="F82" s="30" t="s">
        <v>87</v>
      </c>
      <c r="G82" s="7" t="s">
        <v>21</v>
      </c>
      <c r="H82" s="23">
        <f>SUM('[1]8'!E164)</f>
        <v>8.5</v>
      </c>
      <c r="I82" s="23">
        <f>SUM('[1]8'!F164)</f>
        <v>8.5</v>
      </c>
    </row>
    <row r="83" spans="1:9" ht="60" x14ac:dyDescent="0.25">
      <c r="A83" s="52"/>
      <c r="B83" s="9" t="s">
        <v>89</v>
      </c>
      <c r="C83" s="13" t="s">
        <v>90</v>
      </c>
      <c r="D83" s="7" t="s">
        <v>68</v>
      </c>
      <c r="E83" s="7" t="s">
        <v>91</v>
      </c>
      <c r="F83" s="30" t="s">
        <v>221</v>
      </c>
      <c r="G83" s="7"/>
      <c r="H83" s="23">
        <f>H84+H85+H86+H87</f>
        <v>625.29999999999995</v>
      </c>
      <c r="I83" s="23">
        <f>I84+I85+I86+I87</f>
        <v>610.9</v>
      </c>
    </row>
    <row r="84" spans="1:9" ht="60" x14ac:dyDescent="0.25">
      <c r="A84" s="52"/>
      <c r="B84" s="9" t="s">
        <v>89</v>
      </c>
      <c r="C84" s="8" t="s">
        <v>77</v>
      </c>
      <c r="D84" s="7" t="s">
        <v>68</v>
      </c>
      <c r="E84" s="7" t="s">
        <v>91</v>
      </c>
      <c r="F84" s="36" t="s">
        <v>92</v>
      </c>
      <c r="G84" s="7" t="s">
        <v>21</v>
      </c>
      <c r="H84" s="23">
        <f>SUM('[1]8'!E169)</f>
        <v>544.5</v>
      </c>
      <c r="I84" s="23">
        <f>SUM('[1]8'!F169)</f>
        <v>531</v>
      </c>
    </row>
    <row r="85" spans="1:9" ht="60" x14ac:dyDescent="0.25">
      <c r="A85" s="52"/>
      <c r="B85" s="9" t="s">
        <v>89</v>
      </c>
      <c r="C85" s="8" t="s">
        <v>77</v>
      </c>
      <c r="D85" s="7" t="s">
        <v>68</v>
      </c>
      <c r="E85" s="7" t="s">
        <v>91</v>
      </c>
      <c r="F85" s="36" t="s">
        <v>92</v>
      </c>
      <c r="G85" s="7" t="s">
        <v>21</v>
      </c>
      <c r="H85" s="23">
        <f>SUM('[1]8'!E172)</f>
        <v>28.8</v>
      </c>
      <c r="I85" s="23">
        <f>SUM('[1]8'!F172)</f>
        <v>27.9</v>
      </c>
    </row>
    <row r="86" spans="1:9" ht="60" x14ac:dyDescent="0.25">
      <c r="A86" s="52"/>
      <c r="B86" s="9" t="s">
        <v>89</v>
      </c>
      <c r="C86" s="8" t="s">
        <v>77</v>
      </c>
      <c r="D86" s="7" t="s">
        <v>68</v>
      </c>
      <c r="E86" s="7" t="s">
        <v>91</v>
      </c>
      <c r="F86" s="36" t="s">
        <v>207</v>
      </c>
      <c r="G86" s="7" t="s">
        <v>21</v>
      </c>
      <c r="H86" s="23">
        <f>SUM('[1]8'!E175)</f>
        <v>19.5</v>
      </c>
      <c r="I86" s="23">
        <f>SUM('[1]8'!F175)</f>
        <v>19.5</v>
      </c>
    </row>
    <row r="87" spans="1:9" ht="60" x14ac:dyDescent="0.25">
      <c r="A87" s="52">
        <v>36</v>
      </c>
      <c r="B87" s="9" t="s">
        <v>89</v>
      </c>
      <c r="C87" s="8" t="s">
        <v>86</v>
      </c>
      <c r="D87" s="7" t="s">
        <v>68</v>
      </c>
      <c r="E87" s="7" t="s">
        <v>91</v>
      </c>
      <c r="F87" s="36" t="s">
        <v>208</v>
      </c>
      <c r="G87" s="7" t="s">
        <v>21</v>
      </c>
      <c r="H87" s="23">
        <f>SUM('[1]8'!E178)</f>
        <v>32.5</v>
      </c>
      <c r="I87" s="23">
        <f>SUM('[1]8'!F178)</f>
        <v>32.5</v>
      </c>
    </row>
    <row r="88" spans="1:9" ht="60" x14ac:dyDescent="0.25">
      <c r="A88" s="52">
        <v>37</v>
      </c>
      <c r="B88" s="2" t="s">
        <v>93</v>
      </c>
      <c r="C88" s="13"/>
      <c r="D88" s="7" t="s">
        <v>68</v>
      </c>
      <c r="E88" s="7" t="s">
        <v>57</v>
      </c>
      <c r="F88" s="30" t="s">
        <v>223</v>
      </c>
      <c r="G88" s="7"/>
      <c r="H88" s="23">
        <f>H89+H94+H95</f>
        <v>4481.7000000000007</v>
      </c>
      <c r="I88" s="23">
        <f>I89+I94+I95</f>
        <v>5149.5</v>
      </c>
    </row>
    <row r="89" spans="1:9" ht="60" x14ac:dyDescent="0.25">
      <c r="A89" s="52">
        <v>38</v>
      </c>
      <c r="B89" s="2" t="s">
        <v>93</v>
      </c>
      <c r="C89" s="8" t="s">
        <v>94</v>
      </c>
      <c r="D89" s="7" t="s">
        <v>68</v>
      </c>
      <c r="E89" s="7" t="s">
        <v>57</v>
      </c>
      <c r="F89" s="30" t="s">
        <v>95</v>
      </c>
      <c r="G89" s="7"/>
      <c r="H89" s="23">
        <f>H90+H91+H92+H93</f>
        <v>1886.5</v>
      </c>
      <c r="I89" s="23">
        <f>I90+I91+I92+I93</f>
        <v>1963.5</v>
      </c>
    </row>
    <row r="90" spans="1:9" ht="60" x14ac:dyDescent="0.25">
      <c r="A90" s="52">
        <v>39</v>
      </c>
      <c r="B90" s="2" t="s">
        <v>93</v>
      </c>
      <c r="C90" s="8" t="s">
        <v>94</v>
      </c>
      <c r="D90" s="7" t="s">
        <v>68</v>
      </c>
      <c r="E90" s="7" t="s">
        <v>57</v>
      </c>
      <c r="F90" s="30" t="s">
        <v>95</v>
      </c>
      <c r="G90" s="7" t="s">
        <v>28</v>
      </c>
      <c r="H90" s="23">
        <f>SUM('[1]8'!E183)</f>
        <v>1756.9</v>
      </c>
      <c r="I90" s="23">
        <f>SUM('[1]8'!F183)</f>
        <v>1833.9</v>
      </c>
    </row>
    <row r="91" spans="1:9" ht="60" x14ac:dyDescent="0.25">
      <c r="A91" s="52"/>
      <c r="B91" s="2" t="s">
        <v>93</v>
      </c>
      <c r="C91" s="8" t="s">
        <v>94</v>
      </c>
      <c r="D91" s="7" t="s">
        <v>68</v>
      </c>
      <c r="E91" s="7" t="s">
        <v>57</v>
      </c>
      <c r="F91" s="30" t="s">
        <v>95</v>
      </c>
      <c r="G91" s="7" t="s">
        <v>29</v>
      </c>
      <c r="H91" s="23">
        <f>SUM('[1]8'!E185)</f>
        <v>120</v>
      </c>
      <c r="I91" s="23">
        <f>SUM('[1]8'!F185)</f>
        <v>120</v>
      </c>
    </row>
    <row r="92" spans="1:9" ht="60" x14ac:dyDescent="0.25">
      <c r="A92" s="52"/>
      <c r="B92" s="2" t="s">
        <v>93</v>
      </c>
      <c r="C92" s="8" t="s">
        <v>94</v>
      </c>
      <c r="D92" s="7" t="s">
        <v>68</v>
      </c>
      <c r="E92" s="7" t="s">
        <v>57</v>
      </c>
      <c r="F92" s="30" t="s">
        <v>95</v>
      </c>
      <c r="G92" s="7" t="s">
        <v>30</v>
      </c>
      <c r="H92" s="23">
        <f>SUM('[1]8'!E187)</f>
        <v>8.1</v>
      </c>
      <c r="I92" s="23">
        <f>SUM('[1]8'!F187)</f>
        <v>8.1</v>
      </c>
    </row>
    <row r="93" spans="1:9" ht="60" x14ac:dyDescent="0.25">
      <c r="A93" s="52"/>
      <c r="B93" s="2" t="s">
        <v>93</v>
      </c>
      <c r="C93" s="8" t="s">
        <v>94</v>
      </c>
      <c r="D93" s="7" t="s">
        <v>68</v>
      </c>
      <c r="E93" s="7" t="s">
        <v>19</v>
      </c>
      <c r="F93" s="30" t="s">
        <v>95</v>
      </c>
      <c r="G93" s="7" t="s">
        <v>29</v>
      </c>
      <c r="H93" s="23">
        <f>SUM('[1]8'!E189)</f>
        <v>1.5</v>
      </c>
      <c r="I93" s="23">
        <f>SUM('[1]8'!F189)</f>
        <v>1.5</v>
      </c>
    </row>
    <row r="94" spans="1:9" ht="60" x14ac:dyDescent="0.25">
      <c r="A94" s="52"/>
      <c r="B94" s="2" t="s">
        <v>93</v>
      </c>
      <c r="C94" s="13" t="s">
        <v>96</v>
      </c>
      <c r="D94" s="7" t="s">
        <v>68</v>
      </c>
      <c r="E94" s="7" t="s">
        <v>57</v>
      </c>
      <c r="F94" s="30" t="s">
        <v>97</v>
      </c>
      <c r="G94" s="7" t="s">
        <v>29</v>
      </c>
      <c r="H94" s="23">
        <f>SUM('[1]8'!E192)</f>
        <v>100</v>
      </c>
      <c r="I94" s="23">
        <f>SUM('[1]8'!F192)</f>
        <v>100</v>
      </c>
    </row>
    <row r="95" spans="1:9" ht="60" x14ac:dyDescent="0.25">
      <c r="A95" s="52"/>
      <c r="B95" s="2" t="s">
        <v>93</v>
      </c>
      <c r="C95" s="13" t="s">
        <v>96</v>
      </c>
      <c r="D95" s="7" t="s">
        <v>68</v>
      </c>
      <c r="E95" s="7" t="s">
        <v>57</v>
      </c>
      <c r="F95" s="30" t="s">
        <v>98</v>
      </c>
      <c r="G95" s="7"/>
      <c r="H95" s="23">
        <f>H96+H97+H98</f>
        <v>2495.2000000000003</v>
      </c>
      <c r="I95" s="23">
        <f>I96+I97+I98</f>
        <v>3086</v>
      </c>
    </row>
    <row r="96" spans="1:9" ht="60" x14ac:dyDescent="0.25">
      <c r="A96" s="52"/>
      <c r="B96" s="2" t="s">
        <v>93</v>
      </c>
      <c r="C96" s="13" t="s">
        <v>96</v>
      </c>
      <c r="D96" s="7" t="s">
        <v>68</v>
      </c>
      <c r="E96" s="7" t="s">
        <v>57</v>
      </c>
      <c r="F96" s="30" t="s">
        <v>98</v>
      </c>
      <c r="G96" s="7" t="s">
        <v>28</v>
      </c>
      <c r="H96" s="23">
        <f>SUM('[1]8'!E195)</f>
        <v>2444.7000000000003</v>
      </c>
      <c r="I96" s="23">
        <f>SUM('[1]8'!F195)</f>
        <v>3035.5</v>
      </c>
    </row>
    <row r="97" spans="1:9" ht="60" x14ac:dyDescent="0.25">
      <c r="A97" s="52"/>
      <c r="B97" s="2" t="s">
        <v>93</v>
      </c>
      <c r="C97" s="13" t="s">
        <v>96</v>
      </c>
      <c r="D97" s="7" t="s">
        <v>68</v>
      </c>
      <c r="E97" s="7" t="s">
        <v>57</v>
      </c>
      <c r="F97" s="30" t="s">
        <v>98</v>
      </c>
      <c r="G97" s="7" t="s">
        <v>29</v>
      </c>
      <c r="H97" s="23">
        <f>SUM('[1]8'!E197)</f>
        <v>49</v>
      </c>
      <c r="I97" s="23">
        <f>SUM('[1]8'!F197)</f>
        <v>49</v>
      </c>
    </row>
    <row r="98" spans="1:9" ht="60" x14ac:dyDescent="0.25">
      <c r="A98" s="52"/>
      <c r="B98" s="2" t="s">
        <v>93</v>
      </c>
      <c r="C98" s="13" t="s">
        <v>96</v>
      </c>
      <c r="D98" s="7" t="s">
        <v>68</v>
      </c>
      <c r="E98" s="7" t="s">
        <v>19</v>
      </c>
      <c r="F98" s="30" t="s">
        <v>98</v>
      </c>
      <c r="G98" s="7" t="s">
        <v>29</v>
      </c>
      <c r="H98" s="23">
        <f>SUM('[1]8'!E199)</f>
        <v>1.5</v>
      </c>
      <c r="I98" s="23">
        <f>SUM('[1]8'!F199)</f>
        <v>1.5</v>
      </c>
    </row>
    <row r="99" spans="1:9" ht="75" x14ac:dyDescent="0.25">
      <c r="A99" s="52"/>
      <c r="B99" s="85" t="s">
        <v>99</v>
      </c>
      <c r="C99" s="13" t="s">
        <v>90</v>
      </c>
      <c r="D99" s="7" t="s">
        <v>68</v>
      </c>
      <c r="E99" s="7" t="s">
        <v>57</v>
      </c>
      <c r="F99" s="36">
        <v>4360000000</v>
      </c>
      <c r="G99" s="7"/>
      <c r="H99" s="23">
        <f>H100+H101</f>
        <v>1925.3</v>
      </c>
      <c r="I99" s="23">
        <f>I100+I101</f>
        <v>1925.3</v>
      </c>
    </row>
    <row r="100" spans="1:9" ht="75" x14ac:dyDescent="0.25">
      <c r="A100" s="52"/>
      <c r="B100" s="85" t="s">
        <v>99</v>
      </c>
      <c r="C100" s="8" t="s">
        <v>72</v>
      </c>
      <c r="D100" s="7" t="s">
        <v>68</v>
      </c>
      <c r="E100" s="7" t="s">
        <v>57</v>
      </c>
      <c r="F100" s="28" t="s">
        <v>100</v>
      </c>
      <c r="G100" s="7" t="s">
        <v>29</v>
      </c>
      <c r="H100" s="23">
        <f>SUM('[1]8'!E204)</f>
        <v>1086.5</v>
      </c>
      <c r="I100" s="23">
        <f>SUM('[1]8'!F204)</f>
        <v>1086.5</v>
      </c>
    </row>
    <row r="101" spans="1:9" ht="75" x14ac:dyDescent="0.25">
      <c r="A101" s="52"/>
      <c r="B101" s="85" t="s">
        <v>99</v>
      </c>
      <c r="C101" s="8" t="s">
        <v>77</v>
      </c>
      <c r="D101" s="7" t="s">
        <v>68</v>
      </c>
      <c r="E101" s="7" t="s">
        <v>57</v>
      </c>
      <c r="F101" s="28" t="s">
        <v>100</v>
      </c>
      <c r="G101" s="7" t="s">
        <v>21</v>
      </c>
      <c r="H101" s="23">
        <f>SUM('[1]8'!E206)</f>
        <v>838.8</v>
      </c>
      <c r="I101" s="23">
        <f>SUM('[1]8'!F206)</f>
        <v>838.8</v>
      </c>
    </row>
    <row r="102" spans="1:9" ht="30" x14ac:dyDescent="0.25">
      <c r="A102" s="52"/>
      <c r="B102" s="56" t="s">
        <v>101</v>
      </c>
      <c r="C102" s="13" t="s">
        <v>90</v>
      </c>
      <c r="D102" s="7" t="s">
        <v>68</v>
      </c>
      <c r="E102" s="53"/>
      <c r="F102" s="54"/>
      <c r="G102" s="53"/>
      <c r="H102" s="23">
        <f>H103+H104+H105+H106+H109+H110+H115+H120+H121</f>
        <v>50662.999999999993</v>
      </c>
      <c r="I102" s="23">
        <f>I103+I104+I105+I106+I109+I110+I115+I120+I121</f>
        <v>13011.900000000001</v>
      </c>
    </row>
    <row r="103" spans="1:9" ht="60" x14ac:dyDescent="0.25">
      <c r="A103" s="52"/>
      <c r="B103" s="85" t="s">
        <v>102</v>
      </c>
      <c r="C103" s="8" t="s">
        <v>77</v>
      </c>
      <c r="D103" s="7" t="s">
        <v>68</v>
      </c>
      <c r="E103" s="7" t="s">
        <v>57</v>
      </c>
      <c r="F103" s="28" t="s">
        <v>103</v>
      </c>
      <c r="G103" s="74">
        <v>200</v>
      </c>
      <c r="H103" s="39">
        <f>SUM('[1]9'!G481)</f>
        <v>1705</v>
      </c>
      <c r="I103" s="39">
        <f>SUM('[1]9'!H481)</f>
        <v>205</v>
      </c>
    </row>
    <row r="104" spans="1:9" ht="60" x14ac:dyDescent="0.25">
      <c r="A104" s="52"/>
      <c r="B104" s="85" t="s">
        <v>102</v>
      </c>
      <c r="C104" s="8" t="s">
        <v>77</v>
      </c>
      <c r="D104" s="7" t="s">
        <v>68</v>
      </c>
      <c r="E104" s="7" t="s">
        <v>57</v>
      </c>
      <c r="F104" s="28" t="s">
        <v>103</v>
      </c>
      <c r="G104" s="74">
        <v>600</v>
      </c>
      <c r="H104" s="39">
        <f>SUM('[1]9'!G485)</f>
        <v>3913.7</v>
      </c>
      <c r="I104" s="39">
        <f>SUM('[1]9'!H485)</f>
        <v>4637.8</v>
      </c>
    </row>
    <row r="105" spans="1:9" ht="60" x14ac:dyDescent="0.25">
      <c r="A105" s="52"/>
      <c r="B105" s="85" t="s">
        <v>102</v>
      </c>
      <c r="C105" s="8" t="s">
        <v>77</v>
      </c>
      <c r="D105" s="7" t="s">
        <v>68</v>
      </c>
      <c r="E105" s="7" t="s">
        <v>78</v>
      </c>
      <c r="F105" s="28" t="s">
        <v>200</v>
      </c>
      <c r="G105" s="74">
        <v>600</v>
      </c>
      <c r="H105" s="39">
        <f>SUM('[1]9'!G336+'[1]9'!G340)</f>
        <v>39879.1</v>
      </c>
      <c r="I105" s="39">
        <f>SUM('[1]9'!H336+'[1]9'!H340)</f>
        <v>971.4</v>
      </c>
    </row>
    <row r="106" spans="1:9" ht="60" x14ac:dyDescent="0.25">
      <c r="A106" s="52"/>
      <c r="B106" s="2" t="s">
        <v>104</v>
      </c>
      <c r="C106" s="8" t="s">
        <v>77</v>
      </c>
      <c r="D106" s="7" t="s">
        <v>68</v>
      </c>
      <c r="E106" s="7" t="s">
        <v>78</v>
      </c>
      <c r="F106" s="37">
        <v>4800100000</v>
      </c>
      <c r="G106" s="74"/>
      <c r="H106" s="39">
        <f>H107+H108</f>
        <v>405</v>
      </c>
      <c r="I106" s="39">
        <f>SUM(I107+I108)</f>
        <v>2627.5</v>
      </c>
    </row>
    <row r="107" spans="1:9" ht="60" x14ac:dyDescent="0.25">
      <c r="A107" s="52">
        <v>43</v>
      </c>
      <c r="B107" s="2" t="s">
        <v>104</v>
      </c>
      <c r="C107" s="8" t="s">
        <v>94</v>
      </c>
      <c r="D107" s="7" t="s">
        <v>68</v>
      </c>
      <c r="E107" s="7" t="s">
        <v>78</v>
      </c>
      <c r="F107" s="28" t="s">
        <v>224</v>
      </c>
      <c r="G107" s="7" t="s">
        <v>21</v>
      </c>
      <c r="H107" s="23">
        <f>SUM('[1]9'!G346+'[1]9'!G350)</f>
        <v>305</v>
      </c>
      <c r="I107" s="23">
        <f>SUM('[1]9'!H346+'[1]9'!H350)</f>
        <v>2527.5</v>
      </c>
    </row>
    <row r="108" spans="1:9" ht="60" x14ac:dyDescent="0.25">
      <c r="A108" s="52"/>
      <c r="B108" s="2" t="s">
        <v>104</v>
      </c>
      <c r="C108" s="8" t="s">
        <v>94</v>
      </c>
      <c r="D108" s="7" t="s">
        <v>68</v>
      </c>
      <c r="E108" s="7" t="s">
        <v>57</v>
      </c>
      <c r="F108" s="28" t="s">
        <v>105</v>
      </c>
      <c r="G108" s="7" t="s">
        <v>29</v>
      </c>
      <c r="H108" s="23">
        <f>SUM('[1]9'!G490)</f>
        <v>100</v>
      </c>
      <c r="I108" s="23">
        <f>SUM('[1]9'!H490)</f>
        <v>100</v>
      </c>
    </row>
    <row r="109" spans="1:9" ht="60" x14ac:dyDescent="0.25">
      <c r="A109" s="52"/>
      <c r="B109" s="3" t="s">
        <v>225</v>
      </c>
      <c r="C109" s="8" t="s">
        <v>94</v>
      </c>
      <c r="D109" s="7" t="s">
        <v>68</v>
      </c>
      <c r="E109" s="7" t="s">
        <v>19</v>
      </c>
      <c r="F109" s="38">
        <v>5000100046</v>
      </c>
      <c r="G109" s="7" t="s">
        <v>29</v>
      </c>
      <c r="H109" s="23">
        <f>SUM('[1]9'!G415)</f>
        <v>3</v>
      </c>
      <c r="I109" s="23">
        <f>SUM('[1]9'!H415)</f>
        <v>3</v>
      </c>
    </row>
    <row r="110" spans="1:9" ht="60" x14ac:dyDescent="0.25">
      <c r="A110" s="52"/>
      <c r="B110" s="85" t="s">
        <v>56</v>
      </c>
      <c r="C110" s="8"/>
      <c r="D110" s="7" t="s">
        <v>68</v>
      </c>
      <c r="E110" s="7"/>
      <c r="F110" s="36">
        <v>5300000000</v>
      </c>
      <c r="G110" s="7"/>
      <c r="H110" s="23">
        <f>SUM(H111+H112+H113+H114)</f>
        <v>151.19999999999999</v>
      </c>
      <c r="I110" s="23">
        <f>SUM(I111+I112+I113+I114)</f>
        <v>151.19999999999999</v>
      </c>
    </row>
    <row r="111" spans="1:9" ht="60" x14ac:dyDescent="0.25">
      <c r="A111" s="52">
        <v>47</v>
      </c>
      <c r="B111" s="85" t="s">
        <v>56</v>
      </c>
      <c r="C111" s="8" t="s">
        <v>94</v>
      </c>
      <c r="D111" s="7" t="s">
        <v>68</v>
      </c>
      <c r="E111" s="7" t="s">
        <v>19</v>
      </c>
      <c r="F111" s="28" t="s">
        <v>106</v>
      </c>
      <c r="G111" s="7" t="s">
        <v>29</v>
      </c>
      <c r="H111" s="23">
        <f>SUM('[1]9'!G407)</f>
        <v>36.1</v>
      </c>
      <c r="I111" s="23">
        <f>SUM('[1]9'!H407)</f>
        <v>36.1</v>
      </c>
    </row>
    <row r="112" spans="1:9" ht="60" x14ac:dyDescent="0.25">
      <c r="A112" s="52"/>
      <c r="B112" s="85" t="s">
        <v>56</v>
      </c>
      <c r="C112" s="8" t="s">
        <v>77</v>
      </c>
      <c r="D112" s="7" t="s">
        <v>68</v>
      </c>
      <c r="E112" s="7" t="s">
        <v>19</v>
      </c>
      <c r="F112" s="28" t="s">
        <v>106</v>
      </c>
      <c r="G112" s="7" t="s">
        <v>21</v>
      </c>
      <c r="H112" s="23">
        <f>SUM('[1]9'!G410)</f>
        <v>10.7</v>
      </c>
      <c r="I112" s="23">
        <f>SUM('[1]9'!H410)</f>
        <v>10.7</v>
      </c>
    </row>
    <row r="113" spans="1:9" ht="60" x14ac:dyDescent="0.25">
      <c r="A113" s="52"/>
      <c r="B113" s="85" t="s">
        <v>56</v>
      </c>
      <c r="C113" s="8" t="s">
        <v>72</v>
      </c>
      <c r="D113" s="7" t="s">
        <v>68</v>
      </c>
      <c r="E113" s="7" t="s">
        <v>57</v>
      </c>
      <c r="F113" s="28" t="s">
        <v>106</v>
      </c>
      <c r="G113" s="7" t="s">
        <v>29</v>
      </c>
      <c r="H113" s="23">
        <f>SUM('[1]9'!G495)</f>
        <v>43</v>
      </c>
      <c r="I113" s="23">
        <f>SUM('[1]9'!H495)</f>
        <v>43</v>
      </c>
    </row>
    <row r="114" spans="1:9" ht="60" x14ac:dyDescent="0.25">
      <c r="A114" s="52">
        <v>48</v>
      </c>
      <c r="B114" s="85" t="s">
        <v>56</v>
      </c>
      <c r="C114" s="8" t="s">
        <v>77</v>
      </c>
      <c r="D114" s="7" t="s">
        <v>68</v>
      </c>
      <c r="E114" s="7" t="s">
        <v>57</v>
      </c>
      <c r="F114" s="28" t="s">
        <v>106</v>
      </c>
      <c r="G114" s="7" t="s">
        <v>21</v>
      </c>
      <c r="H114" s="23">
        <f>SUM('[1]9'!G498)</f>
        <v>61.4</v>
      </c>
      <c r="I114" s="23">
        <f>SUM('[1]9'!H498)</f>
        <v>61.4</v>
      </c>
    </row>
    <row r="115" spans="1:9" ht="75" x14ac:dyDescent="0.25">
      <c r="A115" s="52"/>
      <c r="B115" s="2" t="s">
        <v>107</v>
      </c>
      <c r="C115" s="8" t="s">
        <v>94</v>
      </c>
      <c r="D115" s="7" t="s">
        <v>68</v>
      </c>
      <c r="E115" s="7" t="s">
        <v>57</v>
      </c>
      <c r="F115" s="30" t="s">
        <v>209</v>
      </c>
      <c r="G115" s="7"/>
      <c r="H115" s="23">
        <f>SUM(H116+H117+H118+H119)</f>
        <v>379</v>
      </c>
      <c r="I115" s="23">
        <f>SUM(I116+I117+I118+I119)</f>
        <v>399</v>
      </c>
    </row>
    <row r="116" spans="1:9" ht="90" x14ac:dyDescent="0.25">
      <c r="A116" s="52"/>
      <c r="B116" s="2" t="s">
        <v>108</v>
      </c>
      <c r="C116" s="8" t="s">
        <v>72</v>
      </c>
      <c r="D116" s="7" t="s">
        <v>68</v>
      </c>
      <c r="E116" s="7" t="s">
        <v>73</v>
      </c>
      <c r="F116" s="28" t="s">
        <v>109</v>
      </c>
      <c r="G116" s="7" t="s">
        <v>29</v>
      </c>
      <c r="H116" s="23">
        <f>SUM('[1]9'!G270)</f>
        <v>2.5</v>
      </c>
      <c r="I116" s="23">
        <f>SUM('[1]9'!H270)</f>
        <v>2.5</v>
      </c>
    </row>
    <row r="117" spans="1:9" ht="90" x14ac:dyDescent="0.25">
      <c r="A117" s="75"/>
      <c r="B117" s="2" t="s">
        <v>108</v>
      </c>
      <c r="C117" s="8" t="s">
        <v>77</v>
      </c>
      <c r="D117" s="7" t="s">
        <v>68</v>
      </c>
      <c r="E117" s="7" t="s">
        <v>78</v>
      </c>
      <c r="F117" s="28" t="s">
        <v>109</v>
      </c>
      <c r="G117" s="7" t="s">
        <v>21</v>
      </c>
      <c r="H117" s="23">
        <f>SUM('[1]9'!G356)</f>
        <v>110</v>
      </c>
      <c r="I117" s="23">
        <f>SUM('[1]9'!H356)</f>
        <v>65</v>
      </c>
    </row>
    <row r="118" spans="1:9" ht="90" x14ac:dyDescent="0.25">
      <c r="A118" s="75"/>
      <c r="B118" s="2" t="s">
        <v>108</v>
      </c>
      <c r="C118" s="8" t="s">
        <v>94</v>
      </c>
      <c r="D118" s="7" t="s">
        <v>68</v>
      </c>
      <c r="E118" s="7" t="s">
        <v>57</v>
      </c>
      <c r="F118" s="28" t="s">
        <v>110</v>
      </c>
      <c r="G118" s="7" t="s">
        <v>29</v>
      </c>
      <c r="H118" s="23">
        <f>SUM('[1]9'!G504)</f>
        <v>100</v>
      </c>
      <c r="I118" s="23">
        <f>SUM('[1]9'!H504)</f>
        <v>100</v>
      </c>
    </row>
    <row r="119" spans="1:9" ht="102" customHeight="1" x14ac:dyDescent="0.25">
      <c r="A119" s="76" t="s">
        <v>111</v>
      </c>
      <c r="B119" s="2" t="s">
        <v>108</v>
      </c>
      <c r="C119" s="8" t="s">
        <v>77</v>
      </c>
      <c r="D119" s="7" t="s">
        <v>68</v>
      </c>
      <c r="E119" s="7" t="s">
        <v>57</v>
      </c>
      <c r="F119" s="28" t="s">
        <v>110</v>
      </c>
      <c r="G119" s="7" t="s">
        <v>21</v>
      </c>
      <c r="H119" s="23">
        <f>SUM('[1]9'!G507)</f>
        <v>166.5</v>
      </c>
      <c r="I119" s="23">
        <f>SUM('[1]9'!H507)</f>
        <v>231.5</v>
      </c>
    </row>
    <row r="120" spans="1:9" ht="60" x14ac:dyDescent="0.25">
      <c r="A120" s="52"/>
      <c r="B120" s="2" t="s">
        <v>61</v>
      </c>
      <c r="C120" s="8" t="s">
        <v>77</v>
      </c>
      <c r="D120" s="7" t="s">
        <v>68</v>
      </c>
      <c r="E120" s="7" t="s">
        <v>57</v>
      </c>
      <c r="F120" s="25" t="s">
        <v>112</v>
      </c>
      <c r="G120" s="7" t="s">
        <v>21</v>
      </c>
      <c r="H120" s="23">
        <f>SUM('[1]9'!G512)</f>
        <v>30</v>
      </c>
      <c r="I120" s="23">
        <f>SUM('[1]9'!H512)</f>
        <v>30</v>
      </c>
    </row>
    <row r="121" spans="1:9" ht="60" x14ac:dyDescent="0.25">
      <c r="A121" s="52"/>
      <c r="B121" s="3" t="s">
        <v>62</v>
      </c>
      <c r="C121" s="13"/>
      <c r="D121" s="7" t="s">
        <v>68</v>
      </c>
      <c r="E121" s="7"/>
      <c r="F121" s="27" t="s">
        <v>204</v>
      </c>
      <c r="G121" s="7"/>
      <c r="H121" s="23">
        <f>SUM(H122:H123)</f>
        <v>4197</v>
      </c>
      <c r="I121" s="23">
        <f>SUM(I122:I123)</f>
        <v>3987</v>
      </c>
    </row>
    <row r="122" spans="1:9" ht="60" x14ac:dyDescent="0.25">
      <c r="A122" s="52"/>
      <c r="B122" s="3" t="s">
        <v>62</v>
      </c>
      <c r="C122" s="8" t="s">
        <v>86</v>
      </c>
      <c r="D122" s="7" t="s">
        <v>68</v>
      </c>
      <c r="E122" s="7" t="s">
        <v>39</v>
      </c>
      <c r="F122" s="25" t="s">
        <v>64</v>
      </c>
      <c r="G122" s="7" t="s">
        <v>21</v>
      </c>
      <c r="H122" s="23">
        <f>SUM('[1]9'!G378)</f>
        <v>1201</v>
      </c>
      <c r="I122" s="23">
        <f>SUM('[1]9'!H378)</f>
        <v>1141</v>
      </c>
    </row>
    <row r="123" spans="1:9" ht="105" x14ac:dyDescent="0.25">
      <c r="A123" s="52"/>
      <c r="B123" s="3" t="s">
        <v>113</v>
      </c>
      <c r="C123" s="13" t="s">
        <v>114</v>
      </c>
      <c r="D123" s="7" t="s">
        <v>68</v>
      </c>
      <c r="E123" s="7" t="s">
        <v>57</v>
      </c>
      <c r="F123" s="25" t="s">
        <v>64</v>
      </c>
      <c r="G123" s="7" t="s">
        <v>28</v>
      </c>
      <c r="H123" s="23">
        <f>SUM('[1]9'!G519)</f>
        <v>2996</v>
      </c>
      <c r="I123" s="23">
        <f>SUM('[1]9'!H519)</f>
        <v>2846</v>
      </c>
    </row>
    <row r="124" spans="1:9" ht="15.75" x14ac:dyDescent="0.25">
      <c r="A124" s="52"/>
      <c r="B124" s="77" t="s">
        <v>115</v>
      </c>
      <c r="C124" s="78"/>
      <c r="D124" s="16" t="s">
        <v>68</v>
      </c>
      <c r="E124" s="16"/>
      <c r="F124" s="63"/>
      <c r="G124" s="16"/>
      <c r="H124" s="11">
        <f>H102+H57</f>
        <v>323020.40000000002</v>
      </c>
      <c r="I124" s="11">
        <f>I102+I57</f>
        <v>258890.19999999998</v>
      </c>
    </row>
    <row r="125" spans="1:9" ht="60" x14ac:dyDescent="0.25">
      <c r="A125" s="47"/>
      <c r="B125" s="85" t="s">
        <v>56</v>
      </c>
      <c r="C125" s="19" t="s">
        <v>116</v>
      </c>
      <c r="D125" s="7" t="s">
        <v>117</v>
      </c>
      <c r="E125" s="7" t="s">
        <v>118</v>
      </c>
      <c r="F125" s="28" t="s">
        <v>106</v>
      </c>
      <c r="G125" s="7" t="s">
        <v>29</v>
      </c>
      <c r="H125" s="23">
        <f>SUM('[1]9'!G582)</f>
        <v>22.6</v>
      </c>
      <c r="I125" s="23">
        <f>SUM('[1]9'!H582)</f>
        <v>22.6</v>
      </c>
    </row>
    <row r="126" spans="1:9" ht="60" x14ac:dyDescent="0.25">
      <c r="A126" s="68"/>
      <c r="B126" s="3" t="s">
        <v>225</v>
      </c>
      <c r="C126" s="19" t="s">
        <v>116</v>
      </c>
      <c r="D126" s="7" t="s">
        <v>117</v>
      </c>
      <c r="E126" s="7" t="s">
        <v>19</v>
      </c>
      <c r="F126" s="38">
        <v>5000100046</v>
      </c>
      <c r="G126" s="7" t="s">
        <v>29</v>
      </c>
      <c r="H126" s="23">
        <f>SUM('[1]9'!G615)</f>
        <v>3</v>
      </c>
      <c r="I126" s="23">
        <f>SUM('[1]9'!H615)</f>
        <v>3</v>
      </c>
    </row>
    <row r="127" spans="1:9" ht="60" x14ac:dyDescent="0.25">
      <c r="A127" s="68"/>
      <c r="B127" s="85" t="s">
        <v>62</v>
      </c>
      <c r="C127" s="19" t="s">
        <v>116</v>
      </c>
      <c r="D127" s="7" t="s">
        <v>117</v>
      </c>
      <c r="E127" s="7"/>
      <c r="F127" s="30" t="s">
        <v>204</v>
      </c>
      <c r="G127" s="7"/>
      <c r="H127" s="23">
        <f>H128+H129+H130+H131+H132+H133+H134</f>
        <v>59942.6</v>
      </c>
      <c r="I127" s="23">
        <f>I128+I129+I130+I131+I132+I133+I134</f>
        <v>56425.5</v>
      </c>
    </row>
    <row r="128" spans="1:9" ht="75" x14ac:dyDescent="0.25">
      <c r="A128" s="68"/>
      <c r="B128" s="85" t="s">
        <v>119</v>
      </c>
      <c r="C128" s="19" t="s">
        <v>116</v>
      </c>
      <c r="D128" s="7" t="s">
        <v>117</v>
      </c>
      <c r="E128" s="7" t="s">
        <v>120</v>
      </c>
      <c r="F128" s="30">
        <v>5910100204</v>
      </c>
      <c r="G128" s="7" t="s">
        <v>28</v>
      </c>
      <c r="H128" s="23">
        <f>SUM('[1]9'!G556)</f>
        <v>6420.2</v>
      </c>
      <c r="I128" s="23">
        <f>SUM('[1]9'!H556)</f>
        <v>6544.2</v>
      </c>
    </row>
    <row r="129" spans="1:9" ht="75" x14ac:dyDescent="0.25">
      <c r="A129" s="68"/>
      <c r="B129" s="85" t="s">
        <v>119</v>
      </c>
      <c r="C129" s="19" t="s">
        <v>121</v>
      </c>
      <c r="D129" s="7" t="s">
        <v>117</v>
      </c>
      <c r="E129" s="7" t="s">
        <v>118</v>
      </c>
      <c r="F129" s="30">
        <v>5910120290</v>
      </c>
      <c r="G129" s="7" t="s">
        <v>28</v>
      </c>
      <c r="H129" s="23">
        <f>SUM('[1]9'!G589)</f>
        <v>6184.4</v>
      </c>
      <c r="I129" s="23">
        <f>SUM('[1]9'!H589)</f>
        <v>6184.4</v>
      </c>
    </row>
    <row r="130" spans="1:9" ht="75" x14ac:dyDescent="0.25">
      <c r="A130" s="68"/>
      <c r="B130" s="85" t="s">
        <v>119</v>
      </c>
      <c r="C130" s="19" t="s">
        <v>116</v>
      </c>
      <c r="D130" s="7" t="s">
        <v>117</v>
      </c>
      <c r="E130" s="7" t="s">
        <v>120</v>
      </c>
      <c r="F130" s="28" t="s">
        <v>64</v>
      </c>
      <c r="G130" s="7" t="s">
        <v>28</v>
      </c>
      <c r="H130" s="23">
        <f>SUM('[1]9'!G561)</f>
        <v>2438</v>
      </c>
      <c r="I130" s="23">
        <f>SUM('[1]9'!H561)</f>
        <v>2344</v>
      </c>
    </row>
    <row r="131" spans="1:9" ht="75" x14ac:dyDescent="0.25">
      <c r="A131" s="68"/>
      <c r="B131" s="85" t="s">
        <v>119</v>
      </c>
      <c r="C131" s="19" t="s">
        <v>121</v>
      </c>
      <c r="D131" s="7" t="s">
        <v>117</v>
      </c>
      <c r="E131" s="7" t="s">
        <v>118</v>
      </c>
      <c r="F131" s="28" t="s">
        <v>64</v>
      </c>
      <c r="G131" s="7" t="s">
        <v>28</v>
      </c>
      <c r="H131" s="23">
        <f>SUM('[1]9'!G594)</f>
        <v>4617</v>
      </c>
      <c r="I131" s="23">
        <f>SUM('[1]9'!H594)</f>
        <v>4617</v>
      </c>
    </row>
    <row r="132" spans="1:9" ht="75" x14ac:dyDescent="0.25">
      <c r="A132" s="68"/>
      <c r="B132" s="85" t="s">
        <v>119</v>
      </c>
      <c r="C132" s="19" t="s">
        <v>116</v>
      </c>
      <c r="D132" s="7" t="s">
        <v>117</v>
      </c>
      <c r="E132" s="7" t="s">
        <v>118</v>
      </c>
      <c r="F132" s="28" t="s">
        <v>122</v>
      </c>
      <c r="G132" s="7" t="s">
        <v>29</v>
      </c>
      <c r="H132" s="23">
        <f>SUM('[1]9'!G599)</f>
        <v>1716.1</v>
      </c>
      <c r="I132" s="23">
        <f>SUM('[1]9'!H599)</f>
        <v>0</v>
      </c>
    </row>
    <row r="133" spans="1:9" ht="60" x14ac:dyDescent="0.25">
      <c r="A133" s="68"/>
      <c r="B133" s="85" t="s">
        <v>123</v>
      </c>
      <c r="C133" s="19" t="s">
        <v>116</v>
      </c>
      <c r="D133" s="7" t="s">
        <v>117</v>
      </c>
      <c r="E133" s="7" t="s">
        <v>124</v>
      </c>
      <c r="F133" s="28" t="s">
        <v>125</v>
      </c>
      <c r="G133" s="7" t="s">
        <v>126</v>
      </c>
      <c r="H133" s="23">
        <f>SUM('[1]9'!G628)</f>
        <v>38338</v>
      </c>
      <c r="I133" s="23">
        <f>SUM('[1]9'!H630)</f>
        <v>36259.5</v>
      </c>
    </row>
    <row r="134" spans="1:9" ht="90" x14ac:dyDescent="0.25">
      <c r="A134" s="68"/>
      <c r="B134" s="85" t="s">
        <v>194</v>
      </c>
      <c r="C134" s="19" t="s">
        <v>116</v>
      </c>
      <c r="D134" s="7" t="s">
        <v>117</v>
      </c>
      <c r="E134" s="7" t="s">
        <v>195</v>
      </c>
      <c r="F134" s="38">
        <v>5930000000</v>
      </c>
      <c r="G134" s="20" t="s">
        <v>196</v>
      </c>
      <c r="H134" s="21">
        <f>SUM('[1]9'!G624)</f>
        <v>228.9</v>
      </c>
      <c r="I134" s="21">
        <f>SUM('[1]9'!H624)</f>
        <v>476.4</v>
      </c>
    </row>
    <row r="135" spans="1:9" ht="31.5" x14ac:dyDescent="0.25">
      <c r="A135" s="68"/>
      <c r="B135" s="77" t="s">
        <v>127</v>
      </c>
      <c r="C135" s="78"/>
      <c r="D135" s="79" t="s">
        <v>117</v>
      </c>
      <c r="E135" s="79"/>
      <c r="F135" s="80"/>
      <c r="G135" s="79"/>
      <c r="H135" s="21">
        <f>SUM(H125+H127+H126)</f>
        <v>59968.2</v>
      </c>
      <c r="I135" s="21">
        <f>SUM(I125+I127+I126)</f>
        <v>56451.1</v>
      </c>
    </row>
    <row r="136" spans="1:9" ht="30" x14ac:dyDescent="0.25">
      <c r="A136" s="68"/>
      <c r="B136" s="2" t="s">
        <v>128</v>
      </c>
      <c r="C136" s="13" t="s">
        <v>129</v>
      </c>
      <c r="D136" s="10" t="s">
        <v>130</v>
      </c>
      <c r="E136" s="10" t="s">
        <v>91</v>
      </c>
      <c r="F136" s="28" t="s">
        <v>131</v>
      </c>
      <c r="G136" s="10"/>
      <c r="H136" s="39">
        <f>H137+H138+H140+H141+H139</f>
        <v>170.4</v>
      </c>
      <c r="I136" s="39">
        <f>I137+I138+I140+I141+I139</f>
        <v>170.4</v>
      </c>
    </row>
    <row r="137" spans="1:9" ht="60" x14ac:dyDescent="0.25">
      <c r="A137" s="68"/>
      <c r="B137" s="85" t="s">
        <v>132</v>
      </c>
      <c r="C137" s="13" t="s">
        <v>129</v>
      </c>
      <c r="D137" s="10" t="s">
        <v>130</v>
      </c>
      <c r="E137" s="10" t="s">
        <v>91</v>
      </c>
      <c r="F137" s="36" t="s">
        <v>133</v>
      </c>
      <c r="G137" s="10" t="s">
        <v>29</v>
      </c>
      <c r="H137" s="11">
        <f>SUM('[1]9'!G916)</f>
        <v>3.6</v>
      </c>
      <c r="I137" s="11">
        <f>SUM('[1]9'!H916)</f>
        <v>3.6</v>
      </c>
    </row>
    <row r="138" spans="1:9" ht="120" x14ac:dyDescent="0.25">
      <c r="A138" s="68"/>
      <c r="B138" s="85" t="s">
        <v>134</v>
      </c>
      <c r="C138" s="13" t="s">
        <v>129</v>
      </c>
      <c r="D138" s="10" t="s">
        <v>130</v>
      </c>
      <c r="E138" s="10" t="s">
        <v>91</v>
      </c>
      <c r="F138" s="28" t="s">
        <v>135</v>
      </c>
      <c r="G138" s="10" t="s">
        <v>29</v>
      </c>
      <c r="H138" s="11">
        <f>SUM('[1]9'!G922)</f>
        <v>24</v>
      </c>
      <c r="I138" s="11">
        <f>SUM('[1]9'!H922)</f>
        <v>24</v>
      </c>
    </row>
    <row r="139" spans="1:9" ht="120" x14ac:dyDescent="0.25">
      <c r="A139" s="68"/>
      <c r="B139" s="85" t="s">
        <v>134</v>
      </c>
      <c r="C139" s="13" t="s">
        <v>129</v>
      </c>
      <c r="D139" s="10" t="s">
        <v>130</v>
      </c>
      <c r="E139" s="10" t="s">
        <v>91</v>
      </c>
      <c r="F139" s="37">
        <v>4420100139</v>
      </c>
      <c r="G139" s="10" t="s">
        <v>29</v>
      </c>
      <c r="H139" s="11">
        <f>SUM('[1]9'!G926)</f>
        <v>115</v>
      </c>
      <c r="I139" s="11">
        <f>SUM('[1]9'!H926)</f>
        <v>115</v>
      </c>
    </row>
    <row r="140" spans="1:9" ht="75" x14ac:dyDescent="0.25">
      <c r="A140" s="68"/>
      <c r="B140" s="3" t="s">
        <v>136</v>
      </c>
      <c r="C140" s="13" t="s">
        <v>129</v>
      </c>
      <c r="D140" s="10" t="s">
        <v>130</v>
      </c>
      <c r="E140" s="10" t="s">
        <v>91</v>
      </c>
      <c r="F140" s="28" t="s">
        <v>137</v>
      </c>
      <c r="G140" s="10" t="s">
        <v>29</v>
      </c>
      <c r="H140" s="11">
        <f>SUM('[1]9'!G932)</f>
        <v>25.8</v>
      </c>
      <c r="I140" s="11">
        <f>SUM('[1]9'!H932)</f>
        <v>25.8</v>
      </c>
    </row>
    <row r="141" spans="1:9" ht="60" x14ac:dyDescent="0.25">
      <c r="A141" s="68"/>
      <c r="B141" s="3" t="s">
        <v>138</v>
      </c>
      <c r="C141" s="13" t="s">
        <v>129</v>
      </c>
      <c r="D141" s="10" t="s">
        <v>130</v>
      </c>
      <c r="E141" s="10" t="s">
        <v>91</v>
      </c>
      <c r="F141" s="28" t="s">
        <v>139</v>
      </c>
      <c r="G141" s="10" t="s">
        <v>29</v>
      </c>
      <c r="H141" s="11">
        <f>SUM('[1]9'!G938)</f>
        <v>2</v>
      </c>
      <c r="I141" s="11">
        <f>SUM('[1]9'!H938)</f>
        <v>2</v>
      </c>
    </row>
    <row r="142" spans="1:9" ht="60" x14ac:dyDescent="0.25">
      <c r="A142" s="68"/>
      <c r="B142" s="85" t="s">
        <v>102</v>
      </c>
      <c r="C142" s="13" t="s">
        <v>129</v>
      </c>
      <c r="D142" s="10" t="s">
        <v>130</v>
      </c>
      <c r="E142" s="10" t="s">
        <v>140</v>
      </c>
      <c r="F142" s="28" t="s">
        <v>141</v>
      </c>
      <c r="G142" s="10" t="s">
        <v>142</v>
      </c>
      <c r="H142" s="11">
        <f>SUM('[1]9'!G991+'[1]9'!G995)</f>
        <v>15058.2</v>
      </c>
      <c r="I142" s="11">
        <f>SUM('[1]9'!H991+'[1]9'!H995)</f>
        <v>221660</v>
      </c>
    </row>
    <row r="143" spans="1:9" ht="60" x14ac:dyDescent="0.25">
      <c r="A143" s="68"/>
      <c r="B143" s="85" t="s">
        <v>102</v>
      </c>
      <c r="C143" s="13" t="s">
        <v>129</v>
      </c>
      <c r="D143" s="10" t="s">
        <v>130</v>
      </c>
      <c r="E143" s="10" t="s">
        <v>118</v>
      </c>
      <c r="F143" s="28" t="s">
        <v>143</v>
      </c>
      <c r="G143" s="10" t="s">
        <v>29</v>
      </c>
      <c r="H143" s="11">
        <f>SUM('[1]9'!G754)</f>
        <v>1800</v>
      </c>
      <c r="I143" s="11">
        <f>SUM('[1]9'!H754)</f>
        <v>758</v>
      </c>
    </row>
    <row r="144" spans="1:9" ht="75" x14ac:dyDescent="0.25">
      <c r="A144" s="68"/>
      <c r="B144" s="85" t="s">
        <v>144</v>
      </c>
      <c r="C144" s="13" t="s">
        <v>129</v>
      </c>
      <c r="D144" s="10" t="s">
        <v>130</v>
      </c>
      <c r="E144" s="10" t="s">
        <v>145</v>
      </c>
      <c r="F144" s="40" t="s">
        <v>146</v>
      </c>
      <c r="G144" s="10" t="s">
        <v>29</v>
      </c>
      <c r="H144" s="11">
        <f>SUM('[1]9'!G862)</f>
        <v>15</v>
      </c>
      <c r="I144" s="11">
        <f>SUM('[1]9'!H862)</f>
        <v>15</v>
      </c>
    </row>
    <row r="145" spans="1:9" ht="60" x14ac:dyDescent="0.25">
      <c r="A145" s="68"/>
      <c r="B145" s="85" t="s">
        <v>113</v>
      </c>
      <c r="C145" s="13" t="s">
        <v>129</v>
      </c>
      <c r="D145" s="10" t="s">
        <v>130</v>
      </c>
      <c r="E145" s="10"/>
      <c r="F145" s="81"/>
      <c r="G145" s="10"/>
      <c r="H145" s="11">
        <f>SUM(H146+H147+H148+H150+H151+H149)</f>
        <v>33589.4</v>
      </c>
      <c r="I145" s="11">
        <f>SUM(I146+I147+I148+I150+I151+I149)</f>
        <v>33140.5</v>
      </c>
    </row>
    <row r="146" spans="1:9" ht="75" x14ac:dyDescent="0.25">
      <c r="A146" s="68"/>
      <c r="B146" s="12" t="s">
        <v>147</v>
      </c>
      <c r="C146" s="13" t="s">
        <v>129</v>
      </c>
      <c r="D146" s="10" t="s">
        <v>130</v>
      </c>
      <c r="E146" s="10" t="s">
        <v>148</v>
      </c>
      <c r="F146" s="28" t="s">
        <v>149</v>
      </c>
      <c r="G146" s="10" t="s">
        <v>28</v>
      </c>
      <c r="H146" s="11">
        <f>SUM('[1]9'!G650)</f>
        <v>2583</v>
      </c>
      <c r="I146" s="11">
        <f>SUM('[1]9'!H650)</f>
        <v>2583</v>
      </c>
    </row>
    <row r="147" spans="1:9" ht="75" x14ac:dyDescent="0.25">
      <c r="A147" s="68"/>
      <c r="B147" s="12" t="s">
        <v>147</v>
      </c>
      <c r="C147" s="13" t="s">
        <v>129</v>
      </c>
      <c r="D147" s="10" t="s">
        <v>130</v>
      </c>
      <c r="E147" s="10" t="s">
        <v>150</v>
      </c>
      <c r="F147" s="28" t="s">
        <v>151</v>
      </c>
      <c r="G147" s="10" t="s">
        <v>28</v>
      </c>
      <c r="H147" s="11">
        <f>SUM('[1]9'!G657)</f>
        <v>23999.7</v>
      </c>
      <c r="I147" s="11">
        <f>SUM('[1]9'!H657)</f>
        <v>24030.7</v>
      </c>
    </row>
    <row r="148" spans="1:9" ht="75" x14ac:dyDescent="0.25">
      <c r="A148" s="68"/>
      <c r="B148" s="12" t="s">
        <v>63</v>
      </c>
      <c r="C148" s="13" t="s">
        <v>129</v>
      </c>
      <c r="D148" s="10" t="s">
        <v>130</v>
      </c>
      <c r="E148" s="10" t="s">
        <v>118</v>
      </c>
      <c r="F148" s="28" t="s">
        <v>151</v>
      </c>
      <c r="G148" s="10" t="s">
        <v>28</v>
      </c>
      <c r="H148" s="11">
        <f>SUM('[1]9'!G742+'[1]9'!G747+'[1]9'!G777)</f>
        <v>4006.7000000000003</v>
      </c>
      <c r="I148" s="11">
        <f>SUM('[1]9'!H742+'[1]9'!H747+'[1]9'!H777)</f>
        <v>3592.8</v>
      </c>
    </row>
    <row r="149" spans="1:9" ht="75" x14ac:dyDescent="0.25">
      <c r="A149" s="68"/>
      <c r="B149" s="12" t="s">
        <v>63</v>
      </c>
      <c r="C149" s="13" t="s">
        <v>129</v>
      </c>
      <c r="D149" s="10" t="s">
        <v>130</v>
      </c>
      <c r="E149" s="10" t="s">
        <v>118</v>
      </c>
      <c r="F149" s="28" t="s">
        <v>151</v>
      </c>
      <c r="G149" s="10" t="s">
        <v>29</v>
      </c>
      <c r="H149" s="11">
        <f>SUM('[1]9'!G782)</f>
        <v>51</v>
      </c>
      <c r="I149" s="11">
        <f>SUM('[1]9'!H782)</f>
        <v>51</v>
      </c>
    </row>
    <row r="150" spans="1:9" ht="75" x14ac:dyDescent="0.25">
      <c r="A150" s="68"/>
      <c r="B150" s="12" t="s">
        <v>63</v>
      </c>
      <c r="C150" s="13" t="s">
        <v>129</v>
      </c>
      <c r="D150" s="10" t="s">
        <v>130</v>
      </c>
      <c r="E150" s="10" t="s">
        <v>152</v>
      </c>
      <c r="F150" s="28" t="s">
        <v>151</v>
      </c>
      <c r="G150" s="10" t="s">
        <v>28</v>
      </c>
      <c r="H150" s="11">
        <f>SUM('[1]9'!G1004+'[1]9'!G1009)</f>
        <v>1647</v>
      </c>
      <c r="I150" s="11">
        <f>SUM('[1]9'!H1004+'[1]9'!H1009)</f>
        <v>1647</v>
      </c>
    </row>
    <row r="151" spans="1:9" ht="75" x14ac:dyDescent="0.25">
      <c r="A151" s="68"/>
      <c r="B151" s="12" t="s">
        <v>63</v>
      </c>
      <c r="C151" s="13" t="s">
        <v>153</v>
      </c>
      <c r="D151" s="10" t="s">
        <v>130</v>
      </c>
      <c r="E151" s="10" t="s">
        <v>154</v>
      </c>
      <c r="F151" s="28" t="s">
        <v>151</v>
      </c>
      <c r="G151" s="10" t="s">
        <v>28</v>
      </c>
      <c r="H151" s="11">
        <f>SUM('[1]9'!G842)</f>
        <v>1302</v>
      </c>
      <c r="I151" s="11">
        <f>SUM('[1]9'!H842)</f>
        <v>1236</v>
      </c>
    </row>
    <row r="152" spans="1:9" ht="45" x14ac:dyDescent="0.25">
      <c r="A152" s="52">
        <v>54</v>
      </c>
      <c r="B152" s="2" t="s">
        <v>155</v>
      </c>
      <c r="C152" s="13" t="s">
        <v>129</v>
      </c>
      <c r="D152" s="10" t="s">
        <v>130</v>
      </c>
      <c r="E152" s="10" t="s">
        <v>154</v>
      </c>
      <c r="F152" s="36" t="s">
        <v>210</v>
      </c>
      <c r="G152" s="10"/>
      <c r="H152" s="11">
        <f>SUM(H153:H156)</f>
        <v>3960.8</v>
      </c>
      <c r="I152" s="11">
        <f>SUM(I153:I156)</f>
        <v>4545</v>
      </c>
    </row>
    <row r="153" spans="1:9" ht="45" x14ac:dyDescent="0.25">
      <c r="A153" s="52"/>
      <c r="B153" s="2" t="s">
        <v>155</v>
      </c>
      <c r="C153" s="13" t="s">
        <v>129</v>
      </c>
      <c r="D153" s="10" t="s">
        <v>130</v>
      </c>
      <c r="E153" s="10" t="s">
        <v>154</v>
      </c>
      <c r="F153" s="41">
        <v>4900100045</v>
      </c>
      <c r="G153" s="10" t="s">
        <v>28</v>
      </c>
      <c r="H153" s="11">
        <f>SUM('[1]9'!G829)</f>
        <v>3284.8</v>
      </c>
      <c r="I153" s="11">
        <f>SUM('[1]9'!H829)</f>
        <v>3869</v>
      </c>
    </row>
    <row r="154" spans="1:9" ht="45" x14ac:dyDescent="0.25">
      <c r="A154" s="52"/>
      <c r="B154" s="2" t="s">
        <v>155</v>
      </c>
      <c r="C154" s="13" t="s">
        <v>129</v>
      </c>
      <c r="D154" s="10" t="s">
        <v>130</v>
      </c>
      <c r="E154" s="10" t="s">
        <v>154</v>
      </c>
      <c r="F154" s="41">
        <v>4900100045</v>
      </c>
      <c r="G154" s="10" t="s">
        <v>29</v>
      </c>
      <c r="H154" s="11">
        <f>SUM('[1]9'!G834)</f>
        <v>117.80000000000001</v>
      </c>
      <c r="I154" s="11">
        <f>SUM('[1]9'!H834)</f>
        <v>117.80000000000001</v>
      </c>
    </row>
    <row r="155" spans="1:9" ht="45" x14ac:dyDescent="0.25">
      <c r="A155" s="82"/>
      <c r="B155" s="2" t="s">
        <v>155</v>
      </c>
      <c r="C155" s="13" t="s">
        <v>129</v>
      </c>
      <c r="D155" s="10" t="s">
        <v>130</v>
      </c>
      <c r="E155" s="10" t="s">
        <v>154</v>
      </c>
      <c r="F155" s="41">
        <v>4900100096</v>
      </c>
      <c r="G155" s="10" t="s">
        <v>29</v>
      </c>
      <c r="H155" s="11">
        <f>SUM('[2]9'!G767)</f>
        <v>518.20000000000005</v>
      </c>
      <c r="I155" s="11">
        <f>SUM('[2]9'!H767)</f>
        <v>518.20000000000005</v>
      </c>
    </row>
    <row r="156" spans="1:9" ht="45" x14ac:dyDescent="0.25">
      <c r="A156" s="82"/>
      <c r="B156" s="2" t="s">
        <v>155</v>
      </c>
      <c r="C156" s="13" t="s">
        <v>129</v>
      </c>
      <c r="D156" s="10" t="s">
        <v>130</v>
      </c>
      <c r="E156" s="10" t="s">
        <v>19</v>
      </c>
      <c r="F156" s="41">
        <v>4900100045</v>
      </c>
      <c r="G156" s="10" t="s">
        <v>29</v>
      </c>
      <c r="H156" s="11">
        <f>SUM('[1]9'!G908)</f>
        <v>40</v>
      </c>
      <c r="I156" s="11">
        <f>SUM('[1]9'!H908)</f>
        <v>40</v>
      </c>
    </row>
    <row r="157" spans="1:9" ht="60" x14ac:dyDescent="0.25">
      <c r="A157" s="82"/>
      <c r="B157" s="2" t="s">
        <v>156</v>
      </c>
      <c r="C157" s="13" t="s">
        <v>129</v>
      </c>
      <c r="D157" s="10" t="s">
        <v>130</v>
      </c>
      <c r="E157" s="10" t="s">
        <v>19</v>
      </c>
      <c r="F157" s="28" t="s">
        <v>55</v>
      </c>
      <c r="G157" s="10" t="s">
        <v>29</v>
      </c>
      <c r="H157" s="11">
        <f>SUM('[1]9'!G898)</f>
        <v>21</v>
      </c>
      <c r="I157" s="11">
        <f>SUM('[1]9'!H898)</f>
        <v>21</v>
      </c>
    </row>
    <row r="158" spans="1:9" ht="60" x14ac:dyDescent="0.25">
      <c r="A158" s="82"/>
      <c r="B158" s="2" t="s">
        <v>157</v>
      </c>
      <c r="C158" s="13" t="s">
        <v>129</v>
      </c>
      <c r="D158" s="10" t="s">
        <v>130</v>
      </c>
      <c r="E158" s="10" t="s">
        <v>158</v>
      </c>
      <c r="F158" s="37">
        <v>5100100047</v>
      </c>
      <c r="G158" s="10" t="s">
        <v>29</v>
      </c>
      <c r="H158" s="11">
        <f>SUM('[1]9'!G850)</f>
        <v>9</v>
      </c>
      <c r="I158" s="11">
        <f>SUM('[1]9'!H850)</f>
        <v>9</v>
      </c>
    </row>
    <row r="159" spans="1:9" ht="75" x14ac:dyDescent="0.25">
      <c r="A159" s="82"/>
      <c r="B159" s="2" t="s">
        <v>159</v>
      </c>
      <c r="C159" s="13" t="s">
        <v>129</v>
      </c>
      <c r="D159" s="10" t="s">
        <v>130</v>
      </c>
      <c r="E159" s="10" t="s">
        <v>158</v>
      </c>
      <c r="F159" s="28" t="s">
        <v>160</v>
      </c>
      <c r="G159" s="10" t="s">
        <v>29</v>
      </c>
      <c r="H159" s="11">
        <f>SUM('[1]9'!G855)</f>
        <v>8.4</v>
      </c>
      <c r="I159" s="11">
        <f>SUM('[1]9'!H855)</f>
        <v>8.4</v>
      </c>
    </row>
    <row r="160" spans="1:9" ht="60" x14ac:dyDescent="0.25">
      <c r="B160" s="85" t="s">
        <v>56</v>
      </c>
      <c r="C160" s="13" t="s">
        <v>129</v>
      </c>
      <c r="D160" s="10" t="s">
        <v>130</v>
      </c>
      <c r="E160" s="10" t="s">
        <v>118</v>
      </c>
      <c r="F160" s="28" t="s">
        <v>106</v>
      </c>
      <c r="G160" s="10" t="s">
        <v>29</v>
      </c>
      <c r="H160" s="11">
        <f>SUM('[1]9'!G759)</f>
        <v>76.199999999999989</v>
      </c>
      <c r="I160" s="11">
        <f>SUM('[1]9'!H759)</f>
        <v>76.199999999999989</v>
      </c>
    </row>
    <row r="161" spans="2:232" ht="60" x14ac:dyDescent="0.25">
      <c r="B161" s="85" t="s">
        <v>56</v>
      </c>
      <c r="C161" s="13" t="s">
        <v>129</v>
      </c>
      <c r="D161" s="10" t="s">
        <v>130</v>
      </c>
      <c r="E161" s="10" t="s">
        <v>19</v>
      </c>
      <c r="F161" s="28" t="s">
        <v>106</v>
      </c>
      <c r="G161" s="10" t="s">
        <v>29</v>
      </c>
      <c r="H161" s="11">
        <f>SUM('[1]9'!G903)</f>
        <v>10.5</v>
      </c>
      <c r="I161" s="11">
        <f>SUM('[1]9'!H903)</f>
        <v>10.5</v>
      </c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3"/>
      <c r="GF161" s="83"/>
      <c r="GG161" s="83"/>
      <c r="GH161" s="83"/>
      <c r="GI161" s="83"/>
      <c r="GJ161" s="83"/>
      <c r="GK161" s="83"/>
      <c r="GL161" s="83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/>
      <c r="HH161" s="83"/>
      <c r="HI161" s="83"/>
      <c r="HJ161" s="83"/>
      <c r="HK161" s="83"/>
      <c r="HL161" s="83"/>
      <c r="HM161" s="83"/>
      <c r="HN161" s="83"/>
      <c r="HO161" s="83"/>
      <c r="HP161" s="83"/>
      <c r="HQ161" s="83"/>
      <c r="HR161" s="83"/>
      <c r="HS161" s="83"/>
      <c r="HT161" s="83"/>
      <c r="HU161" s="83"/>
      <c r="HV161" s="83"/>
      <c r="HW161" s="83"/>
      <c r="HX161" s="83"/>
    </row>
    <row r="162" spans="2:232" ht="60" x14ac:dyDescent="0.25">
      <c r="B162" s="85" t="s">
        <v>161</v>
      </c>
      <c r="C162" s="13" t="s">
        <v>129</v>
      </c>
      <c r="D162" s="10" t="s">
        <v>130</v>
      </c>
      <c r="E162" s="10" t="s">
        <v>162</v>
      </c>
      <c r="F162" s="38">
        <v>8900100050</v>
      </c>
      <c r="G162" s="10" t="s">
        <v>29</v>
      </c>
      <c r="H162" s="11">
        <f>SUM('[1]9'!G876)</f>
        <v>276</v>
      </c>
      <c r="I162" s="11">
        <f>SUM('[1]9'!H876)</f>
        <v>276</v>
      </c>
    </row>
    <row r="163" spans="2:232" ht="75" x14ac:dyDescent="0.25">
      <c r="B163" s="85" t="s">
        <v>163</v>
      </c>
      <c r="C163" s="13" t="s">
        <v>129</v>
      </c>
      <c r="D163" s="10" t="s">
        <v>130</v>
      </c>
      <c r="E163" s="10" t="s">
        <v>118</v>
      </c>
      <c r="F163" s="28" t="s">
        <v>60</v>
      </c>
      <c r="G163" s="10" t="s">
        <v>29</v>
      </c>
      <c r="H163" s="11">
        <f>SUM('[1]9'!G765)</f>
        <v>0</v>
      </c>
      <c r="I163" s="11">
        <f>SUM('[1]9'!H765)</f>
        <v>0</v>
      </c>
    </row>
    <row r="164" spans="2:232" ht="60" x14ac:dyDescent="0.25">
      <c r="B164" s="2" t="s">
        <v>61</v>
      </c>
      <c r="C164" s="13" t="s">
        <v>129</v>
      </c>
      <c r="D164" s="14" t="s">
        <v>130</v>
      </c>
      <c r="E164" s="14" t="s">
        <v>118</v>
      </c>
      <c r="F164" s="28" t="s">
        <v>112</v>
      </c>
      <c r="G164" s="14" t="s">
        <v>29</v>
      </c>
      <c r="H164" s="11">
        <f>SUM('[1]9'!G770)</f>
        <v>14.4</v>
      </c>
      <c r="I164" s="11">
        <f>SUM('[1]9'!H770)</f>
        <v>14.4</v>
      </c>
    </row>
    <row r="165" spans="2:232" ht="45" x14ac:dyDescent="0.25">
      <c r="B165" s="85" t="s">
        <v>164</v>
      </c>
      <c r="C165" s="13" t="s">
        <v>129</v>
      </c>
      <c r="D165" s="14" t="s">
        <v>130</v>
      </c>
      <c r="E165" s="14" t="s">
        <v>165</v>
      </c>
      <c r="F165" s="36">
        <v>5700000000</v>
      </c>
      <c r="G165" s="14"/>
      <c r="H165" s="42">
        <f>H166</f>
        <v>266.60000000000002</v>
      </c>
      <c r="I165" s="42">
        <f>I166</f>
        <v>266.60000000000002</v>
      </c>
    </row>
    <row r="166" spans="2:232" ht="75" x14ac:dyDescent="0.25">
      <c r="B166" s="85" t="s">
        <v>166</v>
      </c>
      <c r="C166" s="13" t="s">
        <v>129</v>
      </c>
      <c r="D166" s="14" t="s">
        <v>130</v>
      </c>
      <c r="E166" s="14" t="s">
        <v>165</v>
      </c>
      <c r="F166" s="28" t="s">
        <v>167</v>
      </c>
      <c r="G166" s="14" t="s">
        <v>29</v>
      </c>
      <c r="H166" s="42">
        <f>SUM('[1]9'!G983)</f>
        <v>266.60000000000002</v>
      </c>
      <c r="I166" s="42">
        <f>SUM('[1]9'!H983)</f>
        <v>266.60000000000002</v>
      </c>
    </row>
    <row r="167" spans="2:232" ht="75" x14ac:dyDescent="0.25">
      <c r="B167" s="85" t="s">
        <v>168</v>
      </c>
      <c r="C167" s="13" t="s">
        <v>169</v>
      </c>
      <c r="D167" s="14" t="s">
        <v>130</v>
      </c>
      <c r="E167" s="14" t="s">
        <v>170</v>
      </c>
      <c r="F167" s="28" t="s">
        <v>171</v>
      </c>
      <c r="G167" s="14" t="s">
        <v>142</v>
      </c>
      <c r="H167" s="42">
        <f>SUM('[1]9'!G869)</f>
        <v>1200</v>
      </c>
      <c r="I167" s="42">
        <f>SUM('[1]9'!H869)</f>
        <v>1200</v>
      </c>
    </row>
    <row r="168" spans="2:232" ht="60" x14ac:dyDescent="0.25">
      <c r="B168" s="85" t="s">
        <v>172</v>
      </c>
      <c r="C168" s="13" t="s">
        <v>169</v>
      </c>
      <c r="D168" s="14" t="s">
        <v>130</v>
      </c>
      <c r="E168" s="14" t="s">
        <v>118</v>
      </c>
      <c r="F168" s="28" t="s">
        <v>173</v>
      </c>
      <c r="G168" s="14"/>
      <c r="H168" s="42">
        <f>SUM(H169:H176)</f>
        <v>4089.9</v>
      </c>
      <c r="I168" s="42">
        <f>SUM(I169:I176)</f>
        <v>4113.8</v>
      </c>
    </row>
    <row r="169" spans="2:232" ht="60" x14ac:dyDescent="0.25">
      <c r="B169" s="85" t="s">
        <v>172</v>
      </c>
      <c r="C169" s="13" t="s">
        <v>169</v>
      </c>
      <c r="D169" s="14" t="s">
        <v>130</v>
      </c>
      <c r="E169" s="14" t="s">
        <v>118</v>
      </c>
      <c r="F169" s="28" t="s">
        <v>174</v>
      </c>
      <c r="G169" s="14" t="s">
        <v>28</v>
      </c>
      <c r="H169" s="42">
        <f>SUM('[1]9'!G804)</f>
        <v>2901.9</v>
      </c>
      <c r="I169" s="42">
        <f>SUM('[1]9'!H804)</f>
        <v>2925.8</v>
      </c>
    </row>
    <row r="170" spans="2:232" ht="60" x14ac:dyDescent="0.25">
      <c r="B170" s="85" t="s">
        <v>172</v>
      </c>
      <c r="C170" s="13" t="s">
        <v>169</v>
      </c>
      <c r="D170" s="14" t="s">
        <v>130</v>
      </c>
      <c r="E170" s="14" t="s">
        <v>118</v>
      </c>
      <c r="F170" s="28" t="s">
        <v>174</v>
      </c>
      <c r="G170" s="14" t="s">
        <v>29</v>
      </c>
      <c r="H170" s="42">
        <f>SUM('[1]9'!G809)</f>
        <v>337.3</v>
      </c>
      <c r="I170" s="42">
        <f>SUM('[1]9'!H809)</f>
        <v>337.3</v>
      </c>
    </row>
    <row r="171" spans="2:232" ht="60" x14ac:dyDescent="0.25">
      <c r="B171" s="85" t="s">
        <v>172</v>
      </c>
      <c r="C171" s="13" t="s">
        <v>169</v>
      </c>
      <c r="D171" s="14" t="s">
        <v>130</v>
      </c>
      <c r="E171" s="14" t="s">
        <v>118</v>
      </c>
      <c r="F171" s="28" t="s">
        <v>174</v>
      </c>
      <c r="G171" s="14" t="s">
        <v>142</v>
      </c>
      <c r="H171" s="42">
        <f>SUM('[1]9'!G813)</f>
        <v>1</v>
      </c>
      <c r="I171" s="42">
        <f>SUM('[1]9'!H813)</f>
        <v>1</v>
      </c>
    </row>
    <row r="172" spans="2:232" ht="60" x14ac:dyDescent="0.25">
      <c r="B172" s="85" t="s">
        <v>172</v>
      </c>
      <c r="C172" s="13" t="s">
        <v>169</v>
      </c>
      <c r="D172" s="14" t="s">
        <v>130</v>
      </c>
      <c r="E172" s="14" t="s">
        <v>118</v>
      </c>
      <c r="F172" s="28" t="s">
        <v>174</v>
      </c>
      <c r="G172" s="14" t="s">
        <v>30</v>
      </c>
      <c r="H172" s="42">
        <f>SUM('[1]9'!G816)</f>
        <v>16.100000000000001</v>
      </c>
      <c r="I172" s="42">
        <f>SUM('[1]9'!H816)</f>
        <v>16.100000000000001</v>
      </c>
    </row>
    <row r="173" spans="2:232" ht="60" x14ac:dyDescent="0.25">
      <c r="B173" s="85" t="s">
        <v>172</v>
      </c>
      <c r="C173" s="13" t="s">
        <v>169</v>
      </c>
      <c r="D173" s="14" t="s">
        <v>130</v>
      </c>
      <c r="E173" s="14" t="s">
        <v>118</v>
      </c>
      <c r="F173" s="28" t="s">
        <v>175</v>
      </c>
      <c r="G173" s="14" t="s">
        <v>29</v>
      </c>
      <c r="H173" s="42">
        <f>SUM('[1]9'!G788)</f>
        <v>70</v>
      </c>
      <c r="I173" s="42">
        <f>SUM('[1]9'!H788)</f>
        <v>70</v>
      </c>
    </row>
    <row r="174" spans="2:232" ht="60" x14ac:dyDescent="0.25">
      <c r="B174" s="85" t="s">
        <v>172</v>
      </c>
      <c r="C174" s="13" t="s">
        <v>169</v>
      </c>
      <c r="D174" s="14" t="s">
        <v>130</v>
      </c>
      <c r="E174" s="14" t="s">
        <v>118</v>
      </c>
      <c r="F174" s="28" t="s">
        <v>176</v>
      </c>
      <c r="G174" s="14" t="s">
        <v>29</v>
      </c>
      <c r="H174" s="42">
        <f>SUM('[1]9'!G792)</f>
        <v>40</v>
      </c>
      <c r="I174" s="42">
        <f>SUM('[1]9'!H792)</f>
        <v>40</v>
      </c>
    </row>
    <row r="175" spans="2:232" ht="60" x14ac:dyDescent="0.25">
      <c r="B175" s="85" t="s">
        <v>172</v>
      </c>
      <c r="C175" s="13" t="s">
        <v>169</v>
      </c>
      <c r="D175" s="14" t="s">
        <v>130</v>
      </c>
      <c r="E175" s="14" t="s">
        <v>118</v>
      </c>
      <c r="F175" s="28" t="s">
        <v>177</v>
      </c>
      <c r="G175" s="14" t="s">
        <v>29</v>
      </c>
      <c r="H175" s="42">
        <f>SUM('[1]9'!G796)</f>
        <v>72.5</v>
      </c>
      <c r="I175" s="42">
        <f>SUM('[1]9'!H796)</f>
        <v>72.5</v>
      </c>
    </row>
    <row r="176" spans="2:232" ht="60" x14ac:dyDescent="0.25">
      <c r="B176" s="85" t="s">
        <v>172</v>
      </c>
      <c r="C176" s="13" t="s">
        <v>169</v>
      </c>
      <c r="D176" s="14" t="s">
        <v>130</v>
      </c>
      <c r="E176" s="14" t="s">
        <v>118</v>
      </c>
      <c r="F176" s="28" t="s">
        <v>178</v>
      </c>
      <c r="G176" s="14" t="s">
        <v>29</v>
      </c>
      <c r="H176" s="42">
        <f>SUM('[1]9'!G800)</f>
        <v>651.1</v>
      </c>
      <c r="I176" s="42">
        <f>SUM('[1]9'!H800)</f>
        <v>651.1</v>
      </c>
    </row>
    <row r="177" spans="2:9" ht="15.75" x14ac:dyDescent="0.25">
      <c r="B177" s="15" t="s">
        <v>179</v>
      </c>
      <c r="C177" s="8"/>
      <c r="D177" s="16" t="s">
        <v>130</v>
      </c>
      <c r="E177" s="16"/>
      <c r="F177" s="43"/>
      <c r="G177" s="16"/>
      <c r="H177" s="21">
        <f>SUM(H136+H142+H143+H144+H145+H152+H157+H158+H159+H160+H162+H163+H164+H165+H167+H168+H161)</f>
        <v>60565.8</v>
      </c>
      <c r="I177" s="21">
        <f>SUM(I136+I142+I143+I144+I145+I152+I157+I158+I159+I160+I162+I163+I164+I165+I167+I168+I161)</f>
        <v>266284.79999999999</v>
      </c>
    </row>
    <row r="178" spans="2:9" ht="60" x14ac:dyDescent="0.25">
      <c r="B178" s="85" t="s">
        <v>62</v>
      </c>
      <c r="C178" s="13" t="s">
        <v>180</v>
      </c>
      <c r="D178" s="7" t="s">
        <v>181</v>
      </c>
      <c r="E178" s="7" t="s">
        <v>120</v>
      </c>
      <c r="F178" s="36">
        <v>5910100224</v>
      </c>
      <c r="G178" s="7" t="s">
        <v>28</v>
      </c>
      <c r="H178" s="21">
        <f>SUM('[1]9'!G1059)</f>
        <v>2563</v>
      </c>
      <c r="I178" s="21">
        <f>SUM('[1]9'!H1059)</f>
        <v>2563</v>
      </c>
    </row>
    <row r="179" spans="2:9" ht="75" x14ac:dyDescent="0.25">
      <c r="B179" s="85" t="s">
        <v>119</v>
      </c>
      <c r="C179" s="13" t="s">
        <v>180</v>
      </c>
      <c r="D179" s="7" t="s">
        <v>181</v>
      </c>
      <c r="E179" s="7" t="s">
        <v>120</v>
      </c>
      <c r="F179" s="36">
        <v>5910172972</v>
      </c>
      <c r="G179" s="7" t="s">
        <v>28</v>
      </c>
      <c r="H179" s="21">
        <f>SUM('[1]9'!G1064)</f>
        <v>793</v>
      </c>
      <c r="I179" s="21">
        <f>SUM('[1]9'!H1064)</f>
        <v>751</v>
      </c>
    </row>
    <row r="180" spans="2:9" ht="47.25" x14ac:dyDescent="0.25">
      <c r="B180" s="17" t="s">
        <v>182</v>
      </c>
      <c r="C180" s="13"/>
      <c r="D180" s="16" t="s">
        <v>181</v>
      </c>
      <c r="E180" s="16"/>
      <c r="F180" s="43"/>
      <c r="G180" s="16"/>
      <c r="H180" s="21">
        <f>SUM(H178+H179)</f>
        <v>3356</v>
      </c>
      <c r="I180" s="21">
        <f>SUM(I178+I179)</f>
        <v>3314</v>
      </c>
    </row>
    <row r="181" spans="2:9" ht="60" x14ac:dyDescent="0.25">
      <c r="B181" s="85" t="s">
        <v>228</v>
      </c>
      <c r="C181" s="13"/>
      <c r="D181" s="16" t="s">
        <v>183</v>
      </c>
      <c r="E181" s="16" t="s">
        <v>184</v>
      </c>
      <c r="F181" s="36">
        <v>5910172972</v>
      </c>
      <c r="G181" s="16"/>
      <c r="H181" s="21">
        <f>SUM(H182)</f>
        <v>45</v>
      </c>
      <c r="I181" s="21">
        <f>SUM(I182)</f>
        <v>45</v>
      </c>
    </row>
    <row r="182" spans="2:9" ht="75" x14ac:dyDescent="0.25">
      <c r="B182" s="85" t="s">
        <v>119</v>
      </c>
      <c r="C182" s="13"/>
      <c r="D182" s="16" t="s">
        <v>183</v>
      </c>
      <c r="E182" s="16" t="s">
        <v>184</v>
      </c>
      <c r="F182" s="36">
        <v>5910172972</v>
      </c>
      <c r="G182" s="16" t="s">
        <v>29</v>
      </c>
      <c r="H182" s="21">
        <f>SUM('[1]9'!G1041)</f>
        <v>45</v>
      </c>
      <c r="I182" s="21">
        <f>SUM('[1]9'!H1041)</f>
        <v>45</v>
      </c>
    </row>
    <row r="183" spans="2:9" ht="30" x14ac:dyDescent="0.25">
      <c r="B183" s="3" t="s">
        <v>185</v>
      </c>
      <c r="C183" s="13"/>
      <c r="D183" s="16" t="s">
        <v>183</v>
      </c>
      <c r="E183" s="16"/>
      <c r="F183" s="43"/>
      <c r="G183" s="16"/>
      <c r="H183" s="21">
        <f>SUM(H182)</f>
        <v>45</v>
      </c>
      <c r="I183" s="21">
        <f>SUM(I182)</f>
        <v>45</v>
      </c>
    </row>
    <row r="184" spans="2:9" ht="15" x14ac:dyDescent="0.25">
      <c r="B184" s="85" t="s">
        <v>186</v>
      </c>
      <c r="C184" s="8"/>
      <c r="D184" s="7"/>
      <c r="E184" s="7"/>
      <c r="F184" s="36"/>
      <c r="G184" s="7"/>
      <c r="H184" s="23">
        <f>H56+H124+H135+H177+H180+H183</f>
        <v>487195.2</v>
      </c>
      <c r="I184" s="23">
        <f>SUM(I180+I177+I135+I124+I56+I183)</f>
        <v>622552.1</v>
      </c>
    </row>
    <row r="186" spans="2:9" x14ac:dyDescent="0.2">
      <c r="B186" s="18" t="s">
        <v>187</v>
      </c>
    </row>
    <row r="187" spans="2:9" x14ac:dyDescent="0.2">
      <c r="B187" s="18" t="s">
        <v>188</v>
      </c>
    </row>
    <row r="188" spans="2:9" x14ac:dyDescent="0.2">
      <c r="B188" s="18" t="s">
        <v>189</v>
      </c>
    </row>
    <row r="189" spans="2:9" x14ac:dyDescent="0.2">
      <c r="B189" s="18" t="s">
        <v>190</v>
      </c>
    </row>
    <row r="190" spans="2:9" x14ac:dyDescent="0.2">
      <c r="B190" s="18" t="s">
        <v>191</v>
      </c>
    </row>
    <row r="191" spans="2:9" x14ac:dyDescent="0.2">
      <c r="B191" s="18" t="s">
        <v>201</v>
      </c>
    </row>
    <row r="192" spans="2:9" x14ac:dyDescent="0.2">
      <c r="B192" s="18" t="s">
        <v>192</v>
      </c>
    </row>
    <row r="193" spans="2:2" x14ac:dyDescent="0.2">
      <c r="B193" s="18" t="s">
        <v>193</v>
      </c>
    </row>
  </sheetData>
  <mergeCells count="13">
    <mergeCell ref="E1:I1"/>
    <mergeCell ref="H8:H9"/>
    <mergeCell ref="I8:I9"/>
    <mergeCell ref="E2:I2"/>
    <mergeCell ref="A5:H5"/>
    <mergeCell ref="G6:I6"/>
    <mergeCell ref="C7:C9"/>
    <mergeCell ref="D7:G7"/>
    <mergeCell ref="H7:I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2020-12-08T03:26:11Z</cp:lastPrinted>
  <dcterms:created xsi:type="dcterms:W3CDTF">2020-12-04T04:46:55Z</dcterms:created>
  <dcterms:modified xsi:type="dcterms:W3CDTF">2021-11-09T07:57:12Z</dcterms:modified>
</cp:coreProperties>
</file>