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2\Desktop\ВСЕ РЕШЕНИЯ ДУМЫ!!!!!\2021\11. 21.12.2021 год\Решения Думы от 21.12.2021\Дума (9) 21 декабря 2021 года\"/>
    </mc:Choice>
  </mc:AlternateContent>
  <xr:revisionPtr revIDLastSave="0" documentId="13_ncr:1_{3345CDB3-3660-44ED-8C96-9182E8944B5C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27" i="1" l="1"/>
  <c r="G324" i="1"/>
  <c r="G329" i="1"/>
  <c r="G317" i="1"/>
  <c r="G315" i="1"/>
  <c r="G319" i="1" s="1"/>
  <c r="G310" i="1"/>
  <c r="G304" i="1"/>
  <c r="G300" i="1"/>
  <c r="G298" i="1"/>
  <c r="G296" i="1"/>
  <c r="G293" i="1"/>
  <c r="G292" i="1" s="1"/>
  <c r="G289" i="1"/>
  <c r="G287" i="1"/>
  <c r="G283" i="1"/>
  <c r="G282" i="1"/>
  <c r="G280" i="1"/>
  <c r="G277" i="1"/>
  <c r="G274" i="1"/>
  <c r="G269" i="1"/>
  <c r="G266" i="1"/>
  <c r="G264" i="1"/>
  <c r="G261" i="1"/>
  <c r="G259" i="1"/>
  <c r="G258" i="1" s="1"/>
  <c r="G256" i="1"/>
  <c r="G253" i="1"/>
  <c r="G251" i="1"/>
  <c r="G250" i="1" s="1"/>
  <c r="G248" i="1"/>
  <c r="G246" i="1"/>
  <c r="G243" i="1"/>
  <c r="G239" i="1"/>
  <c r="G236" i="1"/>
  <c r="G234" i="1"/>
  <c r="G233" i="1"/>
  <c r="G231" i="1"/>
  <c r="G229" i="1"/>
  <c r="G227" i="1"/>
  <c r="G224" i="1"/>
  <c r="G221" i="1"/>
  <c r="G216" i="1"/>
  <c r="G215" i="1" s="1"/>
  <c r="G211" i="1" s="1"/>
  <c r="G213" i="1"/>
  <c r="G208" i="1"/>
  <c r="G205" i="1"/>
  <c r="G203" i="1"/>
  <c r="G201" i="1"/>
  <c r="G198" i="1"/>
  <c r="G194" i="1"/>
  <c r="G192" i="1"/>
  <c r="G186" i="1"/>
  <c r="G183" i="1"/>
  <c r="G177" i="1"/>
  <c r="G178" i="1"/>
  <c r="G175" i="1"/>
  <c r="G174" i="1" s="1"/>
  <c r="G171" i="1"/>
  <c r="G172" i="1"/>
  <c r="G168" i="1"/>
  <c r="G165" i="1" s="1"/>
  <c r="G164" i="1" s="1"/>
  <c r="G159" i="1"/>
  <c r="G156" i="1"/>
  <c r="G155" i="1" s="1"/>
  <c r="G151" i="1"/>
  <c r="G148" i="1"/>
  <c r="G146" i="1"/>
  <c r="G143" i="1"/>
  <c r="G139" i="1"/>
  <c r="G138" i="1"/>
  <c r="G135" i="1"/>
  <c r="G133" i="1"/>
  <c r="G128" i="1"/>
  <c r="G125" i="1"/>
  <c r="G123" i="1"/>
  <c r="G121" i="1"/>
  <c r="G120" i="1"/>
  <c r="G118" i="1"/>
  <c r="G116" i="1"/>
  <c r="G113" i="1"/>
  <c r="G112" i="1"/>
  <c r="G110" i="1"/>
  <c r="G107" i="1"/>
  <c r="G105" i="1"/>
  <c r="G102" i="1"/>
  <c r="G99" i="1"/>
  <c r="G97" i="1"/>
  <c r="G94" i="1"/>
  <c r="G92" i="1"/>
  <c r="G89" i="1"/>
  <c r="G86" i="1"/>
  <c r="G82" i="1"/>
  <c r="G77" i="1"/>
  <c r="G69" i="1"/>
  <c r="G68" i="1"/>
  <c r="G67" i="1"/>
  <c r="G65" i="1"/>
  <c r="G62" i="1"/>
  <c r="G58" i="1"/>
  <c r="G57" i="1"/>
  <c r="G55" i="1"/>
  <c r="G53" i="1"/>
  <c r="G47" i="1"/>
  <c r="G46" i="1"/>
  <c r="G41" i="1"/>
  <c r="G42" i="1"/>
  <c r="G36" i="1"/>
  <c r="G33" i="1"/>
  <c r="G27" i="1"/>
  <c r="G28" i="1"/>
  <c r="G24" i="1"/>
  <c r="G23" i="1"/>
  <c r="G18" i="1"/>
  <c r="G19" i="1"/>
  <c r="G16" i="1"/>
  <c r="G14" i="1"/>
  <c r="G11" i="1"/>
  <c r="G295" i="1" l="1"/>
  <c r="G291" i="1" s="1"/>
  <c r="G85" i="1"/>
  <c r="G226" i="1"/>
  <c r="G245" i="1"/>
  <c r="G303" i="1"/>
  <c r="G302" i="1" s="1"/>
  <c r="G241" i="1"/>
  <c r="G200" i="1"/>
  <c r="G188" i="1" s="1"/>
  <c r="G210" i="1" s="1"/>
  <c r="G127" i="1"/>
  <c r="G76" i="1"/>
  <c r="G142" i="1"/>
  <c r="G10" i="1"/>
  <c r="G35" i="1"/>
  <c r="G144" i="1"/>
  <c r="G152" i="1"/>
  <c r="G190" i="1"/>
  <c r="G267" i="1"/>
  <c r="G158" i="1"/>
  <c r="G322" i="1"/>
  <c r="G321" i="1" s="1"/>
  <c r="G320" i="1" s="1"/>
  <c r="G314" i="1" l="1"/>
  <c r="G75" i="1"/>
  <c r="G181" i="1" s="1"/>
  <c r="G9" i="1"/>
  <c r="G74" i="1" s="1"/>
  <c r="G330" i="1" l="1"/>
</calcChain>
</file>

<file path=xl/sharedStrings.xml><?xml version="1.0" encoding="utf-8"?>
<sst xmlns="http://schemas.openxmlformats.org/spreadsheetml/2006/main" count="1465" uniqueCount="318">
  <si>
    <t>тыс. рублей</t>
  </si>
  <si>
    <t>Бюджетополучатели</t>
  </si>
  <si>
    <t>Бюджетная классификация</t>
  </si>
  <si>
    <t>Сумма</t>
  </si>
  <si>
    <t>Наименование программы</t>
  </si>
  <si>
    <t>главный распорядитель</t>
  </si>
  <si>
    <t>РзПр</t>
  </si>
  <si>
    <t>ЦСР</t>
  </si>
  <si>
    <t>ВР</t>
  </si>
  <si>
    <t xml:space="preserve">МКУ Управление культуры </t>
  </si>
  <si>
    <t>957</t>
  </si>
  <si>
    <t>МБУК "МОБ Балаганского района"*</t>
  </si>
  <si>
    <t>МБУК "МОБ Балаганского района"</t>
  </si>
  <si>
    <t>0705</t>
  </si>
  <si>
    <t>4210144299</t>
  </si>
  <si>
    <t>600</t>
  </si>
  <si>
    <t>0801</t>
  </si>
  <si>
    <t>42101S2102</t>
  </si>
  <si>
    <t>МКУК БИЭМ*</t>
  </si>
  <si>
    <t>МКУК БИЭМ</t>
  </si>
  <si>
    <t>100</t>
  </si>
  <si>
    <t>200</t>
  </si>
  <si>
    <t>800</t>
  </si>
  <si>
    <t>МБУК "Межпоселенческий ДК"*</t>
  </si>
  <si>
    <t>4230144099</t>
  </si>
  <si>
    <t>МБУК "Межпоселенческий ДК"</t>
  </si>
  <si>
    <t>МКУ ДО БДМШ*</t>
  </si>
  <si>
    <t>МКУ ДО БДМШ</t>
  </si>
  <si>
    <t>0703</t>
  </si>
  <si>
    <t>4240142399</t>
  </si>
  <si>
    <t>МКУ Управление культуры</t>
  </si>
  <si>
    <t>0804</t>
  </si>
  <si>
    <t>4250100204</t>
  </si>
  <si>
    <t>МКУ ЦЕНТР ОБСЛУЖИВАНИЯ</t>
  </si>
  <si>
    <t>4260120290</t>
  </si>
  <si>
    <t>Подпрограмма 7 "Безопасность учреждений культуры в муниципальном образовании Балаганский район на 2020-2024 годы"</t>
  </si>
  <si>
    <t>4270100036</t>
  </si>
  <si>
    <t>МБУК "МОБ Балаганского района", МБУК "Межпоселенческий ДК"</t>
  </si>
  <si>
    <t>Муниципальные программы МКУ Управление культуры</t>
  </si>
  <si>
    <t>5000100046</t>
  </si>
  <si>
    <t>Муниципальная программа "Улучшение условий и охраны труда в муниципальном образовании Балаганский район  на 2019-2024 годы"</t>
  </si>
  <si>
    <t>5300000000</t>
  </si>
  <si>
    <t>0709</t>
  </si>
  <si>
    <t>5500100054</t>
  </si>
  <si>
    <t>5910172972</t>
  </si>
  <si>
    <t>МБУК "Межпоселенческий ДК", МБУК "МОБ Балаганского района"</t>
  </si>
  <si>
    <t>Итого по культуре</t>
  </si>
  <si>
    <t>973</t>
  </si>
  <si>
    <t>0700</t>
  </si>
  <si>
    <t>4300000000</t>
  </si>
  <si>
    <t>МК Дошкольные образовательные учреждения</t>
  </si>
  <si>
    <t>0701</t>
  </si>
  <si>
    <t>МК Дошкольные общеобразовательные учреждения</t>
  </si>
  <si>
    <t>4310173010</t>
  </si>
  <si>
    <t>Подпрограмма 2 "Развитие общего образования Балаганского района на 2019-2024 годы"</t>
  </si>
  <si>
    <t>Муниципальные бюджетные общеобразовательные учреждения</t>
  </si>
  <si>
    <t>0702</t>
  </si>
  <si>
    <t>4320173020</t>
  </si>
  <si>
    <t>43201S2976</t>
  </si>
  <si>
    <t>43201S2957</t>
  </si>
  <si>
    <t>43201S2988</t>
  </si>
  <si>
    <t>1004</t>
  </si>
  <si>
    <t>Подпрограмма 3 "Развитие дополнительного образования Балаганского района на 2019-2024 годы"</t>
  </si>
  <si>
    <t>МБОУ ДО Балаганский Центр Детского Творчества</t>
  </si>
  <si>
    <t>4330142399</t>
  </si>
  <si>
    <t>4330143609</t>
  </si>
  <si>
    <t>Подпрограмма 4 "Отдых и оздоровление детей в муниципальном образовании Балаганский район на 2019-2024 годы"</t>
  </si>
  <si>
    <t>Учреждения образования</t>
  </si>
  <si>
    <t>0707</t>
  </si>
  <si>
    <t>43401S2080</t>
  </si>
  <si>
    <t>Подпрограмма 5 "Совершенствование государственного управления в сфере образования на 2019-2024 годы"</t>
  </si>
  <si>
    <t>МКУ Управление образования Балаганского района</t>
  </si>
  <si>
    <t>4350100204</t>
  </si>
  <si>
    <t xml:space="preserve">МКУ Методический центр управления образования </t>
  </si>
  <si>
    <t>4350143609</t>
  </si>
  <si>
    <t>4350145299</t>
  </si>
  <si>
    <t>4360100037</t>
  </si>
  <si>
    <t>Муниципальные программы МКУ Управление образования</t>
  </si>
  <si>
    <t>4600000000</t>
  </si>
  <si>
    <t>4600100043</t>
  </si>
  <si>
    <t>Муниципальная программа "Противодействие коррупции в муниципальном образовании Балаганский район на 2020-2024 годы"</t>
  </si>
  <si>
    <t>5300100049</t>
  </si>
  <si>
    <t>5400000000</t>
  </si>
  <si>
    <t>5410100051</t>
  </si>
  <si>
    <t>5600100055</t>
  </si>
  <si>
    <t>5900000000</t>
  </si>
  <si>
    <t xml:space="preserve">МКУ Управление образования Балаганского района, МКУ Методический центр управления образования </t>
  </si>
  <si>
    <t>Итого по образованию</t>
  </si>
  <si>
    <t>Финансовое управление Балаганского района</t>
  </si>
  <si>
    <t>992</t>
  </si>
  <si>
    <t>0113</t>
  </si>
  <si>
    <t>Подпрограмма 1 "Повышение эффективности бюджетных расходов и их оптимизация в муниципальном образовании Балаганский район  на 2019-2024 годы"</t>
  </si>
  <si>
    <t>0106</t>
  </si>
  <si>
    <t>МКУ Централизованная бухгалтерия</t>
  </si>
  <si>
    <t>59101S2972</t>
  </si>
  <si>
    <t>5910100060</t>
  </si>
  <si>
    <t>Подпрограмма 2 "Создание условий для финансовой устойчивости бюджетов поселений Балаганского района на 2019-2024 годы"</t>
  </si>
  <si>
    <t>1401</t>
  </si>
  <si>
    <t>5920000000</t>
  </si>
  <si>
    <t>500</t>
  </si>
  <si>
    <t>Итого по Финансовому управлению Балаганского района</t>
  </si>
  <si>
    <t>Администрация района</t>
  </si>
  <si>
    <t>994</t>
  </si>
  <si>
    <t>4420100039</t>
  </si>
  <si>
    <t>4430100040</t>
  </si>
  <si>
    <t>Подпрограмма 4 "Профилактика туберкулеза в муниципальном образовании Балаганский район на 2019-2024 годы"</t>
  </si>
  <si>
    <t>4440100041</t>
  </si>
  <si>
    <t>1102</t>
  </si>
  <si>
    <t>400</t>
  </si>
  <si>
    <t>0412</t>
  </si>
  <si>
    <t>4700100044</t>
  </si>
  <si>
    <t>Подпрограмма 1 "Повышение эффективности бюджетных расходов и их оптимизация в муниципальном образовании Балаганский район на 2019-2024 годы"</t>
  </si>
  <si>
    <t>0102</t>
  </si>
  <si>
    <t>5910100203</t>
  </si>
  <si>
    <t>0104</t>
  </si>
  <si>
    <t>МКУ ЕДДС</t>
  </si>
  <si>
    <t>0310</t>
  </si>
  <si>
    <t>1202</t>
  </si>
  <si>
    <t>5910100059</t>
  </si>
  <si>
    <t>0314</t>
  </si>
  <si>
    <t>5200100048</t>
  </si>
  <si>
    <t>0605</t>
  </si>
  <si>
    <t>1101</t>
  </si>
  <si>
    <t>5710100056</t>
  </si>
  <si>
    <t>УМИ</t>
  </si>
  <si>
    <t>Итого по администрации района</t>
  </si>
  <si>
    <t>Дума</t>
  </si>
  <si>
    <t>995</t>
  </si>
  <si>
    <t>0103</t>
  </si>
  <si>
    <t>Итого по Думе муниципального образования Балаганский район</t>
  </si>
  <si>
    <t>КСП</t>
  </si>
  <si>
    <t>996</t>
  </si>
  <si>
    <t>Итого по Контрольно-счетной палате муниципального образования Балаганский район</t>
  </si>
  <si>
    <t>Всего:</t>
  </si>
  <si>
    <t>МП - муниципальная программа;</t>
  </si>
  <si>
    <t>МК - муниципальные казенные;</t>
  </si>
  <si>
    <t>МБУК "Межпоселенческий ДК"- муниципальное бюджетное учреждение культуры "Межпоселенческий Дом культуры";</t>
  </si>
  <si>
    <t>МКУК БИЭМ - муниципальное казённое учреждение культуры Балаганский историко-этнографический музей им А.С. Башинова;</t>
  </si>
  <si>
    <t>МКУ ДО БДМШ - муниципальное казённое учреждение дополнительного образования Балаганская детская музыкальная школа.</t>
  </si>
  <si>
    <t>КСП - Контрольно-счетная палата муниципального образования Балаганский район</t>
  </si>
  <si>
    <t>УМИ - Управление муниципальным имуществом и земельными отношениями муниципального образования Балаганский район</t>
  </si>
  <si>
    <t>РАСПРЕДЕЛЕНИЕ БЮДЖЕТНЫХ АССИГНОВАНИЙ НА РЕАЛИЗАЦИЮ МУНИЦИПАЛЬНЫХ ПРОГРАММ НА 2021 ГОД</t>
  </si>
  <si>
    <t>МКУ ЕДДС - муниципальное казенное учреждение "Единая дежурно-диспетчерская служба муниципального образования Балаганский район"</t>
  </si>
  <si>
    <t>43201L3041</t>
  </si>
  <si>
    <t>460Е250971</t>
  </si>
  <si>
    <t>1301</t>
  </si>
  <si>
    <t>700</t>
  </si>
  <si>
    <t>54101S2200</t>
  </si>
  <si>
    <t>Муниципальная программа "Развитие физической культуры и спорта в муниципальном образовании Балаганский район на 2019-2024 годы"</t>
  </si>
  <si>
    <t>45001S2610</t>
  </si>
  <si>
    <t>Муниципальная программа "Повышение устойчивости жилых домов, основных объектов и систем жизнеобеспечения на территории Балаганского района на 2019-2024 годы"</t>
  </si>
  <si>
    <t>4400000000</t>
  </si>
  <si>
    <t>8900000000</t>
  </si>
  <si>
    <t>4220000000</t>
  </si>
  <si>
    <t>4210000000</t>
  </si>
  <si>
    <t>4220144199</t>
  </si>
  <si>
    <t>4230000000</t>
  </si>
  <si>
    <t>4240000000</t>
  </si>
  <si>
    <t>4200000000</t>
  </si>
  <si>
    <t>4250000000</t>
  </si>
  <si>
    <t>4270000000</t>
  </si>
  <si>
    <t>4310000000</t>
  </si>
  <si>
    <t>4310142099</t>
  </si>
  <si>
    <t>4320142199</t>
  </si>
  <si>
    <t>4320173050</t>
  </si>
  <si>
    <t>4330000000</t>
  </si>
  <si>
    <t>4340000000</t>
  </si>
  <si>
    <t>4350000000</t>
  </si>
  <si>
    <t>5910100224</t>
  </si>
  <si>
    <t>57201S2850</t>
  </si>
  <si>
    <t>42101L519F</t>
  </si>
  <si>
    <t xml:space="preserve"> МКУ Методический центр управления образования </t>
  </si>
  <si>
    <t>4900100096</t>
  </si>
  <si>
    <t>43201S2924</t>
  </si>
  <si>
    <t>Муниципальная программа "Улучшение условий и охраны труда в муниципальном образовании Балаганский район» на 2019-2024 годы"</t>
  </si>
  <si>
    <t>4260000000</t>
  </si>
  <si>
    <t>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</si>
  <si>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Организация и обеспечение деятельности муниципальных казенных дошкольных образовательных учреждений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</si>
  <si>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</si>
  <si>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</si>
  <si>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</si>
  <si>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</si>
  <si>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 xml:space="preserve">Предоставление субсидий бюджетным, автономным учреждениям  и иным некоммерческим организациям </t>
  </si>
  <si>
    <t>Организация и обеспечение деятельности муниципальных бюджетных общеобразовательных учреждений Балаганского района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</si>
  <si>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</si>
  <si>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Осуществление областных государственных полномочий по обеспечению бесплатным двухразовым питанием детей-инвалидов</t>
  </si>
  <si>
    <t>Софинансирование на организацию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</si>
  <si>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Софинансирование по обеспечению питьевым молоком обучающихся 1-4 классов муниципальных общеобразовательных организаций в Иркутской области</t>
  </si>
  <si>
    <t>Софинансирование на 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</si>
  <si>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</si>
  <si>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Обеспечение деятельности МБОУ ДО Балаганский ЦДТ</t>
  </si>
  <si>
    <t>Обеспечение функционирования модели персонифицированного финансирования дополнительного образования детей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</si>
  <si>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</si>
  <si>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Укрепление материально-технической базы лагерей дневного пребывания учреждений общего образования</t>
  </si>
  <si>
    <t>Проведение спортивных соревнований, творческих конкурсов, интеллектуальных олимпиад в сфере образования</t>
  </si>
  <si>
    <t>Реализация комплекса мероприятий, направленных на обеспечение безопасности учреждений образования Балаганского района</t>
  </si>
  <si>
    <t>Софинансирование расходов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</si>
  <si>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Реализация комплекса основных мероприятий, направленных по муниципальной программе "Устойчивое развитие сельских территорий в муниципальном образовании Балаганский район на 2019-2024 годы"</t>
  </si>
  <si>
    <t>Реализация комплекса основных мероприятий, направленных по муниципальной программе "Аппаратно-программный комплекс "Безопасный город" в муниципальном образовании Балаганский район на 2020-2024 годы"</t>
  </si>
  <si>
    <t>4900000000</t>
  </si>
  <si>
    <t>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 на 2019-2024 годы</t>
  </si>
  <si>
    <t>Софинансирование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которые находятся или будут находиться в муниципальной собственности</t>
  </si>
  <si>
    <t>Предоставление субсидий бюджетным, автономным учреждениям и иным некоммерческим организациям</t>
  </si>
  <si>
    <t>Реализация комплекса основных мероприятий, направленных в общеобразовательных учреждениях Балаганского района</t>
  </si>
  <si>
    <t>Муниципальная программа "Управление муниципальными финансами муниципального образования Балаганский район на 2019-2024 годы"</t>
  </si>
  <si>
    <t>5700000000</t>
  </si>
  <si>
    <t>Софинансирование расходных обязательств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</si>
  <si>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Обеспечение деятельности МБУК МОБ Балаганского района</t>
  </si>
  <si>
    <t>Софинансирование на комплектование книжных фондов местным бюджетам муниципальных общедоступных библиотек</t>
  </si>
  <si>
    <t>Софинансирование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</t>
  </si>
  <si>
    <t>Обеспечение деятельности муниципального казенного учреждение культуры "Балаганский историко-этнографический музей имени А.С.Башинова"</t>
  </si>
  <si>
    <t>Обеспечение деятельности МБУК "Межпоселенческий ДК"</t>
  </si>
  <si>
    <t>Обеспечение деятельности МКУ ДО Балаганская ДМШ</t>
  </si>
  <si>
    <t>Финансирование строительства здания муниципального казенного учреждения дополнительного образования Балаганская детская музыкальная школа</t>
  </si>
  <si>
    <t>Капитальные вложения в объекты государственной (муниципальной) собственности</t>
  </si>
  <si>
    <t>Обеспечение деятельности аппарата МКУ Управление культуры</t>
  </si>
  <si>
    <t>Обеспечение деятельности ЦЕНТРА ОБСЛУЖИВАНИЯ</t>
  </si>
  <si>
    <t>Реализация направлений расходов на обеспечение безопасности муниципальных учреждений культуры</t>
  </si>
  <si>
    <t>Организация участия в курсах повышения квалификации по вопросам противодействия коррупции</t>
  </si>
  <si>
    <t>Муниципальная программа "Устойчивое развитие сельских территорий в муниципальном образовании Балаганский район на 2019-2024 годы"</t>
  </si>
  <si>
    <t>5910000000</t>
  </si>
  <si>
    <t>Обеспечение деятельности органов местного самоуправления</t>
  </si>
  <si>
    <t>Межбюджетные трансферты</t>
  </si>
  <si>
    <t>59201S2680</t>
  </si>
  <si>
    <t>Процентные платежи по муниципальному долгу муниципального образования Балаганский район</t>
  </si>
  <si>
    <t>Обслуживание государственного (муниципального) долга</t>
  </si>
  <si>
    <t>Проведение акций, направленных на предупреждение распространения ВИЧ-инфекции</t>
  </si>
  <si>
    <t>4420000000</t>
  </si>
  <si>
    <t>Организация и проведение комплекса мероприятий по профилактике социально-негативных явлений для несовершеннолетних и молодежи в Балаганском районе</t>
  </si>
  <si>
    <t>Уничтожение очагов произрастания дикорастущей конопли</t>
  </si>
  <si>
    <t xml:space="preserve">Организация и проведение молодежных мероприятий, направленных на формирование чувств гражданственности и патриотизма </t>
  </si>
  <si>
    <t>День борьбы с туберкулезом</t>
  </si>
  <si>
    <t>Основное мероприятие: "Строительство Детского сада на 110 мест, расположенного по адресу: Иркутская область, Балаганский район, п. Балаганск, ул. Кольцевая, д.57"</t>
  </si>
  <si>
    <t>4700000000</t>
  </si>
  <si>
    <t>Проведение конкурса "На лучшее новогоднее оформление витрин и интерьеров залов предприятий торговли и общественного питания на территории Балаганского района"</t>
  </si>
  <si>
    <t>46001S2390</t>
  </si>
  <si>
    <t>Информационный центр</t>
  </si>
  <si>
    <t>Обеспечение деятельности МКУ "Единая дежурно-диспетчерская служба муниципального образования Балаганский район"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</si>
  <si>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</si>
  <si>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Закупка товаров, работ и услуг для государственных (муниципальных)нужд</t>
  </si>
  <si>
    <t>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</t>
  </si>
  <si>
    <t>89001S2971</t>
  </si>
  <si>
    <t>Реализация комплекса основных мероприятий, направленных по муниципальной программе "Защита окружающей среды в муниципальном образовании Балаганский район на 2019-2024 годы"</t>
  </si>
  <si>
    <t>Реализация комплекса основных мероприятий, направленных на проведение спортивных соревнований и физкультурно-массовых мероприятий</t>
  </si>
  <si>
    <t>5720100058</t>
  </si>
  <si>
    <t>Капитальные вложения в объекты государственной (муниципальной)собственности</t>
  </si>
  <si>
    <t>57201S2370</t>
  </si>
  <si>
    <t>Проведение рыночной стоимости объектов</t>
  </si>
  <si>
    <t>Лицензионное обслуживание программного комплекса "БАРС-Имущество"</t>
  </si>
  <si>
    <t>Обеспечение деятельности Управление муниципальным имуществом и земельными отношениями муниципального образования Балаганский район</t>
  </si>
  <si>
    <t>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 среди несовершеннолетних</t>
  </si>
  <si>
    <t>5200000000</t>
  </si>
  <si>
    <t>Обеспечение деятельности Контрольно-счетной палаты муниципального образования Балаганский район</t>
  </si>
  <si>
    <t>Закупка товаров, работ и услуг для государственных (муниципальных) нужд</t>
  </si>
  <si>
    <t>Муниципальная программа "Развитие культуры и искусства в Балаганском районе на 2019-2024 годы" в т.ч.</t>
  </si>
  <si>
    <t>Подпрограмма 1 "Библиотечное дело в муниципальном образовании Балаганский район на 2019-2024 годы"</t>
  </si>
  <si>
    <t>Подпрограмма 2 "Музейное дело в муниципальном образовании Балаганский район на 2019 - 2024 годы"</t>
  </si>
  <si>
    <t>Подпрограмма 3 "Культурный досуг населения в муниципальном образовании Балаганский район на 2019-2024 годы"</t>
  </si>
  <si>
    <t>Подпрограмма 4 "Дополнительное образование детей в сфере культуры в муниципальном образовании Балаганский район на 2019-2024 годы"</t>
  </si>
  <si>
    <t>Подпрограмма 5 "Совершенствование государственного управления в сфере культуры в муниципальном образовании Балаганский район на 2019-2024 годы"</t>
  </si>
  <si>
    <t>Подпрограмма 6 «Хозяйственная деятельность учреждений культуры в муниципальном образовании Балаганский район на 2020-2024 годы»</t>
  </si>
  <si>
    <t>Муниципальная программа "Улучшение условий и охраны труда в муниципальном образовании Балаганский район на 2019-2024 годы"</t>
  </si>
  <si>
    <t>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 на 2019-2024 годы"</t>
  </si>
  <si>
    <t>Муниципальная программа "Улучшение качества жизни граждан пожилого возраста в муниципальном образовании Балаганский район на 2019-2024 годы"</t>
  </si>
  <si>
    <t>Проведение мероприятий, посвященных Дню пожилого человека, международного Дня инвалида, Дню матери, торжественных мероприятий, связанных с юбилеями пожилых людей различных этапов их жизни (чествование ветеранов, супружеских пар, долгожителей)</t>
  </si>
  <si>
    <t>Муниципальная программа "Доступная среда для инвалидов и маломобильных групп населения муниципального образования Балаганский район на 2019-2024 годы"</t>
  </si>
  <si>
    <t>Реализация комплекса основных мероприятий, направленных по муниципальной программе "Доступная среда для инвалидов и маломобильных групп населения муниципального образования Балаганский район на 2019-2024 годы"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</si>
  <si>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</si>
  <si>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Муниципальная программа "Развитие образования Балаганского района на 2019-2024 годы" в т.ч.</t>
  </si>
  <si>
    <t>Подпрограмма 1 "Развитие дошкольного образования Балаганского района 2019-2024 годы"</t>
  </si>
  <si>
    <t>Софинансирование расходных обязательств муниципальных образований Иркутской области на приобретение средств обучения и воспитания, необходимых для оснащения муниципальных общеобразовательных организаций в Иркутской области, в целях создания в них условий для развития агробизнес-образования на 2021 год</t>
  </si>
  <si>
    <t xml:space="preserve">Софинансирование из областного бюджета местным бюджетам в целях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 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</si>
  <si>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</si>
  <si>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 xml:space="preserve">Проведение мероприятий в сфере дополнительного образования </t>
  </si>
  <si>
    <t>Обеспечение деятельности палаточного спортивно-оздоровительного лагеря «Олимп»</t>
  </si>
  <si>
    <t xml:space="preserve">Обеспечение деятельности МКУ Управление образования </t>
  </si>
  <si>
    <t>Обеспечение деятельности МКУ Методический центр управления образования</t>
  </si>
  <si>
    <t>Подпрограмма 6 "Безопасность образовательных учреждений в муниципальном образовании Балаганский район на 2019-2024 годы"</t>
  </si>
  <si>
    <t xml:space="preserve">Капитальный ремонт зданий образовательных учреждений Балаганского района </t>
  </si>
  <si>
    <t>46001S2050</t>
  </si>
  <si>
    <t>Реализация комплекса основных мероприятий, направленных по муниципальной программе «Устойчивое развитие сельских территорий в муниципальном образовании Балаганский район на 2019-2024 годы»</t>
  </si>
  <si>
    <t>Муниципальная программа "Повышение безопасности дорожного движения на территории  муниципального образования Балаганский район на 2019-2024 годы"</t>
  </si>
  <si>
    <t>Реализация комплекса основных мероприятий, направленных по муниципальной программе "Повышение безопасности дорожного движения на территории  муниципального образования Балаганский район на 2019-2024 годы"</t>
  </si>
  <si>
    <t>Муниципальная программа "Аппаратно-программный комплекс "Безопасный город" в муниципальном образовании Балаганский район на 2020-2024 годы"</t>
  </si>
  <si>
    <t>Муниципальная программа "Энергосбережение и повышение энергетической эффективности на территории муниципального образования Балаганский район на 2019-2024 годы"</t>
  </si>
  <si>
    <t>Подпрограмма 1 "Энергосбережение и повышение энергетической эффективности в общеобразовательных учреждениях Балаганского района на 2019-2024 годы"</t>
  </si>
  <si>
    <t>Обеспечение деятельности муниципального казенного учреждения Централизованная бухгалтерия муниципального образования Балаганский район</t>
  </si>
  <si>
    <t xml:space="preserve">Автоматизация процессов учета в муниципальном образовании Балаганский район </t>
  </si>
  <si>
    <t>Выравнивание бюджетной обеспеченности поселений за счет нецелевых средств бюджета муниципального района</t>
  </si>
  <si>
    <t>Выравнивание бюджетной обеспеченности поселений Иркутской области, входящих в состав муниципального района Иркутской области</t>
  </si>
  <si>
    <t>Расходы районного бюджета, в целях софинансирования которого предоставляется субсидия на выравнивание  бюджетной обеспеченности поселений Иркутской области, входящих в состав муниципального района Иркутской области</t>
  </si>
  <si>
    <t>Подпрограмма 3 "Управление муниципальными финансами муниципального образования Балаганский район, организация составления и исполнения районного бюджета на 2021-2024 годы"</t>
  </si>
  <si>
    <t>Муниципальная программа "Молодежь муниципального образования Балаганский район на 2019-2024 годы"</t>
  </si>
  <si>
    <t>Подпрограмма 1 "Профилактика ВИЧ-инфекции в муниципальном образовании Балаганский район на 2019-2024 годы"</t>
  </si>
  <si>
    <t>Подпрограмма 2 "Комплексные меры противодействия злоупотреблению наркотическими средствами, психотропными веществами и их незаконному обороту на территории муниципального образования Балаганский район на 2019-2024 годы"</t>
  </si>
  <si>
    <t>Подпрограмма 3 "Патриотическое воспитание детей и молодёжи муниципального образования Балаганский район на 2019-2024 годы"</t>
  </si>
  <si>
    <t>Технологическое присоединение здания детского сада к сетям электроснабжения, расположенного по адресу: Иркутская область, Балаганский район, п.Балаганск,ул.Кольцевая,57</t>
  </si>
  <si>
    <t>Осуществление строительного контроля на строительство здания детского сада по адресу: Иркутская область, Балаганский район, п. Балаганск, ул. Кольцевая, 57</t>
  </si>
  <si>
    <t>Строительство физкультурно-оздоровительного комплекса с универсальным игровым полем Иркутская область, Балаганский район, р.п. Балаганск,ул.Кольцевая,2</t>
  </si>
  <si>
    <t>Муниципальная программа "Поддержка и развитие малого и среднего предпринимательства в муниципальном образовании Балаганский район на 2019-2024 годы"</t>
  </si>
  <si>
    <t xml:space="preserve">Обеспечение деятельности высшего должностного лица органа местного самоуправления </t>
  </si>
  <si>
    <t xml:space="preserve">Обеспечение деятельности муниципального казенного учреждения "Информационный центр муниципального образования Балаганский район" </t>
  </si>
  <si>
    <t xml:space="preserve">Оплата услуг ЖКУ </t>
  </si>
  <si>
    <t>Муниципальная программа "Профилактика правонарушений на территории муниципального образования Балаганский район на 2019-2024 годы"</t>
  </si>
  <si>
    <t>Муниципальная программа "Профилактика правонарушений среди несовершеннолетних на территории муниципального образования Балаганский район на 2019-2024 годы"</t>
  </si>
  <si>
    <t>Муниципальная программа "Защита окружающей среды в муниципальном образовании Балаганский район на 2019-2024 годы"</t>
  </si>
  <si>
    <t>Создание мест (площадок) накопления твердых коммунальных отходов</t>
  </si>
  <si>
    <t>Подпрограмма 1 "Развитие физической культуры и массового спорта в муниципальном образовании Балаганский район на 2019-2024 годы"</t>
  </si>
  <si>
    <t>Подпрограмма 2 "Развитие спортивной инфраструктуры  и материально-технической базы в муниципальном образовании Балаганский район на 2019-2024 годы"</t>
  </si>
  <si>
    <t>Реализация комплекса основных мероприятий, направленных на развитие инфраструктуры и материально-технической базы в муниципальном образовании Балаганский район</t>
  </si>
  <si>
    <t>Реализация мероприятий, направленных на оборудование площадки физкультурно-оздоровительного комплекса открытого типа по адресу: п. Балаганск, ул. Ангарская,97</t>
  </si>
  <si>
    <t>Оборудование площадки физкультурно – оздоровительного комплекса открытого типа по адресу: п. Балаганск, ул. Ангарская, 97</t>
  </si>
  <si>
    <t>Муниципальная программа "Управление муниципальным имуществом муниципального образования Балаганский район на 2019-2024 годы"</t>
  </si>
  <si>
    <t>Основное мероприятие: "Реализация комплекса основных мероприятий, направленных по муниципальной программе «Управление муниципальным имуществом муниципального образования Балаганский район на 2019-2024 годы"</t>
  </si>
  <si>
    <t>Постановка на государственный кадастровый учет и государственная регистрация права муниципальной собственности</t>
  </si>
  <si>
    <t>"Приложение 13                                   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2021 год и на плановый период 2022 и 2023 годов"                         от  21.12.2020 г.  №5/2-Р/Д</t>
  </si>
  <si>
    <t>МКУ ЦЕНТР ОБСЛУЖИВАНИЯ - МУНИЦИПАЛЬНОЕ КАЗЕННОЕ УЧРЕЖДЕНИЕ "ЦЕНТР ОБСЛУЖИВАНИЯ МУНИЦИПАЛЬНЫХ УЧРЕЖДЕНИЙ БАЛАГАНСКОГО РАЙОНА"".</t>
  </si>
  <si>
    <t>Приложение 7                                   к решению Думы Балаганского района "О внесении изменений в решение Думы Балаганского района от 21.12.2020 года №5/2-Р/Д  "О бюджете муниципального образования Балаганский район на 2021 год и на плановый период 2022 и 2023 годов"                         от  21.12.2021 г.  № 11/2 -РД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</si>
</sst>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0"/>
    <numFmt numFmtId="165" formatCode="#,##0.0"/>
    <numFmt numFmtId="166" formatCode="?"/>
  </numFmts>
  <fonts count="10" x14ac:knownFonts="1">
    <font>
      <sz val="10"/>
      <name val="Arial Cyr"/>
      <charset val="204"/>
    </font>
    <font>
      <sz val="8"/>
      <name val="Arial Cyr"/>
      <charset val="204"/>
    </font>
    <font>
      <sz val="11"/>
      <name val="Courier New"/>
      <family val="3"/>
      <charset val="204"/>
    </font>
    <font>
      <sz val="12"/>
      <name val="Courier New"/>
      <family val="3"/>
      <charset val="204"/>
    </font>
    <font>
      <b/>
      <sz val="8"/>
      <name val="Arial Cyr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FF3300"/>
      <name val="Courier New"/>
      <family val="3"/>
      <charset val="204"/>
    </font>
    <font>
      <sz val="8"/>
      <color rgb="FFFF330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0" fontId="6" fillId="0" borderId="0"/>
  </cellStyleXfs>
  <cellXfs count="94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left"/>
    </xf>
    <xf numFmtId="0" fontId="2" fillId="0" borderId="2" xfId="0" applyFont="1" applyFill="1" applyBorder="1" applyAlignment="1">
      <alignment wrapText="1"/>
    </xf>
    <xf numFmtId="49" fontId="2" fillId="0" borderId="4" xfId="0" applyNumberFormat="1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left" wrapText="1"/>
    </xf>
    <xf numFmtId="49" fontId="2" fillId="0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Fill="1" applyBorder="1" applyAlignment="1">
      <alignment horizontal="center" wrapText="1"/>
    </xf>
    <xf numFmtId="49" fontId="2" fillId="0" borderId="4" xfId="0" applyNumberFormat="1" applyFont="1" applyFill="1" applyBorder="1" applyAlignment="1">
      <alignment horizontal="left" wrapText="1"/>
    </xf>
    <xf numFmtId="0" fontId="2" fillId="0" borderId="4" xfId="0" applyNumberFormat="1" applyFont="1" applyFill="1" applyBorder="1" applyAlignment="1">
      <alignment horizontal="center" wrapText="1"/>
    </xf>
    <xf numFmtId="1" fontId="2" fillId="0" borderId="4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4" fillId="0" borderId="0" xfId="0" applyFont="1" applyFill="1"/>
    <xf numFmtId="49" fontId="2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0" fontId="1" fillId="0" borderId="0" xfId="0" applyFont="1" applyFill="1" applyAlignment="1">
      <alignment horizontal="right"/>
    </xf>
    <xf numFmtId="1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1" fontId="2" fillId="0" borderId="7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49" fontId="2" fillId="0" borderId="11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left" wrapText="1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wrapText="1"/>
    </xf>
    <xf numFmtId="164" fontId="2" fillId="0" borderId="4" xfId="0" applyNumberFormat="1" applyFont="1" applyFill="1" applyBorder="1" applyAlignment="1">
      <alignment horizontal="center" wrapText="1"/>
    </xf>
    <xf numFmtId="165" fontId="2" fillId="0" borderId="11" xfId="0" applyNumberFormat="1" applyFont="1" applyFill="1" applyBorder="1" applyAlignment="1">
      <alignment horizontal="right" wrapText="1"/>
    </xf>
    <xf numFmtId="165" fontId="2" fillId="0" borderId="4" xfId="0" applyNumberFormat="1" applyFont="1" applyFill="1" applyBorder="1" applyAlignment="1">
      <alignment horizontal="right"/>
    </xf>
    <xf numFmtId="165" fontId="2" fillId="0" borderId="11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wrapText="1"/>
    </xf>
    <xf numFmtId="1" fontId="3" fillId="0" borderId="4" xfId="0" applyNumberFormat="1" applyFont="1" applyFill="1" applyBorder="1" applyAlignment="1">
      <alignment horizontal="center" wrapText="1"/>
    </xf>
    <xf numFmtId="49" fontId="2" fillId="0" borderId="4" xfId="0" applyNumberFormat="1" applyFont="1" applyFill="1" applyBorder="1" applyAlignment="1">
      <alignment horizontal="justify" vertical="center" wrapText="1"/>
    </xf>
    <xf numFmtId="0" fontId="2" fillId="0" borderId="4" xfId="0" applyNumberFormat="1" applyFont="1" applyFill="1" applyBorder="1" applyAlignment="1">
      <alignment horizontal="left" wrapText="1"/>
    </xf>
    <xf numFmtId="49" fontId="2" fillId="0" borderId="4" xfId="0" applyNumberFormat="1" applyFont="1" applyFill="1" applyBorder="1" applyAlignment="1" applyProtection="1">
      <alignment horizontal="left" vertical="center" wrapText="1"/>
    </xf>
    <xf numFmtId="164" fontId="2" fillId="0" borderId="4" xfId="0" applyNumberFormat="1" applyFont="1" applyFill="1" applyBorder="1" applyAlignment="1">
      <alignment horizontal="left" vertical="center" wrapText="1"/>
    </xf>
    <xf numFmtId="49" fontId="2" fillId="0" borderId="4" xfId="2" applyNumberFormat="1" applyFont="1" applyFill="1" applyBorder="1" applyAlignment="1" applyProtection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left" vertical="top" wrapText="1"/>
    </xf>
    <xf numFmtId="0" fontId="2" fillId="0" borderId="4" xfId="0" applyFont="1" applyFill="1" applyBorder="1" applyAlignment="1">
      <alignment wrapText="1"/>
    </xf>
    <xf numFmtId="1" fontId="2" fillId="0" borderId="9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1" fontId="2" fillId="0" borderId="8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vertical="center" wrapText="1"/>
    </xf>
    <xf numFmtId="0" fontId="2" fillId="0" borderId="9" xfId="0" applyFont="1" applyFill="1" applyBorder="1" applyAlignment="1">
      <alignment wrapText="1"/>
    </xf>
    <xf numFmtId="49" fontId="8" fillId="0" borderId="4" xfId="0" applyNumberFormat="1" applyFont="1" applyFill="1" applyBorder="1" applyAlignment="1">
      <alignment horizontal="center"/>
    </xf>
    <xf numFmtId="165" fontId="8" fillId="0" borderId="4" xfId="0" applyNumberFormat="1" applyFont="1" applyFill="1" applyBorder="1" applyAlignment="1">
      <alignment horizontal="right"/>
    </xf>
    <xf numFmtId="1" fontId="2" fillId="0" borderId="4" xfId="0" applyNumberFormat="1" applyFont="1" applyFill="1" applyBorder="1" applyAlignment="1">
      <alignment horizontal="left"/>
    </xf>
    <xf numFmtId="49" fontId="3" fillId="0" borderId="4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165" fontId="3" fillId="0" borderId="4" xfId="0" applyNumberFormat="1" applyFont="1" applyFill="1" applyBorder="1" applyAlignment="1">
      <alignment horizontal="right"/>
    </xf>
    <xf numFmtId="165" fontId="2" fillId="0" borderId="4" xfId="0" applyNumberFormat="1" applyFont="1" applyFill="1" applyBorder="1" applyAlignment="1">
      <alignment horizontal="right" wrapText="1"/>
    </xf>
    <xf numFmtId="49" fontId="2" fillId="0" borderId="7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165" fontId="2" fillId="0" borderId="7" xfId="0" applyNumberFormat="1" applyFont="1" applyFill="1" applyBorder="1" applyAlignment="1">
      <alignment horizontal="right"/>
    </xf>
    <xf numFmtId="0" fontId="2" fillId="0" borderId="4" xfId="0" applyNumberFormat="1" applyFont="1" applyFill="1" applyBorder="1" applyAlignment="1">
      <alignment horizontal="left" vertical="top" wrapText="1" readingOrder="1"/>
    </xf>
    <xf numFmtId="0" fontId="8" fillId="0" borderId="4" xfId="0" applyFont="1" applyFill="1" applyBorder="1" applyAlignment="1">
      <alignment horizontal="center" vertical="center" wrapText="1"/>
    </xf>
    <xf numFmtId="166" fontId="2" fillId="0" borderId="4" xfId="0" applyNumberFormat="1" applyFont="1" applyFill="1" applyBorder="1" applyAlignment="1">
      <alignment vertical="center" wrapText="1"/>
    </xf>
    <xf numFmtId="1" fontId="2" fillId="0" borderId="11" xfId="0" applyNumberFormat="1" applyFont="1" applyFill="1" applyBorder="1" applyAlignment="1">
      <alignment horizontal="left" wrapText="1"/>
    </xf>
    <xf numFmtId="1" fontId="2" fillId="0" borderId="4" xfId="0" applyNumberFormat="1" applyFont="1" applyFill="1" applyBorder="1"/>
    <xf numFmtId="0" fontId="8" fillId="0" borderId="2" xfId="0" applyFont="1" applyFill="1" applyBorder="1" applyAlignment="1">
      <alignment horizontal="center" vertical="center" wrapText="1"/>
    </xf>
    <xf numFmtId="0" fontId="9" fillId="0" borderId="0" xfId="0" applyFont="1" applyFill="1"/>
    <xf numFmtId="0" fontId="8" fillId="0" borderId="2" xfId="0" applyFont="1" applyFill="1" applyBorder="1" applyAlignment="1">
      <alignment horizontal="center" wrapText="1"/>
    </xf>
    <xf numFmtId="49" fontId="3" fillId="0" borderId="7" xfId="0" applyNumberFormat="1" applyFont="1" applyFill="1" applyBorder="1" applyAlignment="1">
      <alignment horizontal="center"/>
    </xf>
    <xf numFmtId="49" fontId="8" fillId="0" borderId="7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wrapText="1"/>
    </xf>
    <xf numFmtId="0" fontId="2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7" fillId="0" borderId="10" xfId="0" applyFont="1" applyFill="1" applyBorder="1"/>
    <xf numFmtId="0" fontId="7" fillId="0" borderId="11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vertical="center"/>
    </xf>
  </cellXfs>
  <cellStyles count="4">
    <cellStyle name="Normal" xfId="1" xr:uid="{00000000-0005-0000-0000-000000000000}"/>
    <cellStyle name="Обычный" xfId="0" builtinId="0"/>
    <cellStyle name="Обычный 2" xfId="2" xr:uid="{00000000-0005-0000-0000-000002000000}"/>
    <cellStyle name="Обычный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340"/>
  <sheetViews>
    <sheetView tabSelected="1" zoomScaleNormal="100" workbookViewId="0">
      <selection activeCell="K1" sqref="K1"/>
    </sheetView>
  </sheetViews>
  <sheetFormatPr defaultRowHeight="11.25" x14ac:dyDescent="0.2"/>
  <cols>
    <col min="1" max="1" width="46.28515625" style="1" customWidth="1"/>
    <col min="2" max="2" width="25.7109375" style="1" customWidth="1"/>
    <col min="3" max="3" width="10" style="1" customWidth="1"/>
    <col min="4" max="4" width="9.140625" style="1" customWidth="1"/>
    <col min="5" max="5" width="14.42578125" style="1" customWidth="1"/>
    <col min="6" max="6" width="7.5703125" style="1" customWidth="1"/>
    <col min="7" max="7" width="12.7109375" style="15" customWidth="1"/>
    <col min="8" max="16384" width="9.140625" style="1"/>
  </cols>
  <sheetData>
    <row r="1" spans="1:8" ht="147.75" customHeight="1" x14ac:dyDescent="0.25">
      <c r="D1" s="80" t="s">
        <v>317</v>
      </c>
      <c r="E1" s="80"/>
      <c r="F1" s="80"/>
      <c r="G1" s="80"/>
    </row>
    <row r="2" spans="1:8" ht="142.5" customHeight="1" x14ac:dyDescent="0.25">
      <c r="C2" s="2"/>
      <c r="D2" s="80" t="s">
        <v>315</v>
      </c>
      <c r="E2" s="80"/>
      <c r="F2" s="80"/>
      <c r="G2" s="80"/>
    </row>
    <row r="3" spans="1:8" ht="15" x14ac:dyDescent="0.25">
      <c r="C3" s="2"/>
      <c r="D3" s="2"/>
      <c r="E3" s="41"/>
      <c r="F3" s="41"/>
      <c r="G3" s="41"/>
    </row>
    <row r="4" spans="1:8" ht="15.75" x14ac:dyDescent="0.2">
      <c r="A4" s="81" t="s">
        <v>141</v>
      </c>
      <c r="B4" s="82"/>
      <c r="C4" s="82"/>
      <c r="D4" s="82"/>
      <c r="E4" s="82"/>
      <c r="F4" s="82"/>
      <c r="G4" s="82"/>
      <c r="H4" s="42"/>
    </row>
    <row r="5" spans="1:8" ht="16.5" customHeight="1" x14ac:dyDescent="0.25">
      <c r="F5" s="79" t="s">
        <v>0</v>
      </c>
      <c r="G5" s="79"/>
    </row>
    <row r="6" spans="1:8" ht="15" x14ac:dyDescent="0.25">
      <c r="A6" s="34"/>
      <c r="B6" s="83" t="s">
        <v>1</v>
      </c>
      <c r="C6" s="86" t="s">
        <v>2</v>
      </c>
      <c r="D6" s="87"/>
      <c r="E6" s="87"/>
      <c r="F6" s="88"/>
      <c r="G6" s="83" t="s">
        <v>3</v>
      </c>
    </row>
    <row r="7" spans="1:8" ht="15" customHeight="1" x14ac:dyDescent="0.25">
      <c r="A7" s="35" t="s">
        <v>4</v>
      </c>
      <c r="B7" s="84"/>
      <c r="C7" s="91" t="s">
        <v>5</v>
      </c>
      <c r="D7" s="93" t="s">
        <v>6</v>
      </c>
      <c r="E7" s="93" t="s">
        <v>7</v>
      </c>
      <c r="F7" s="93" t="s">
        <v>8</v>
      </c>
      <c r="G7" s="89"/>
    </row>
    <row r="8" spans="1:8" ht="15.75" customHeight="1" x14ac:dyDescent="0.25">
      <c r="A8" s="36"/>
      <c r="B8" s="85"/>
      <c r="C8" s="92"/>
      <c r="D8" s="93"/>
      <c r="E8" s="93"/>
      <c r="F8" s="93"/>
      <c r="G8" s="90"/>
    </row>
    <row r="9" spans="1:8" ht="45" x14ac:dyDescent="0.25">
      <c r="A9" s="3" t="s">
        <v>254</v>
      </c>
      <c r="B9" s="18" t="s">
        <v>9</v>
      </c>
      <c r="C9" s="13" t="s">
        <v>10</v>
      </c>
      <c r="D9" s="13"/>
      <c r="E9" s="16" t="s">
        <v>158</v>
      </c>
      <c r="F9" s="13"/>
      <c r="G9" s="39">
        <f>G10+G18+G23+G27+G35+G41+G46</f>
        <v>40903.9</v>
      </c>
    </row>
    <row r="10" spans="1:8" ht="60" x14ac:dyDescent="0.25">
      <c r="A10" s="51" t="s">
        <v>255</v>
      </c>
      <c r="B10" s="19" t="s">
        <v>11</v>
      </c>
      <c r="C10" s="13" t="s">
        <v>10</v>
      </c>
      <c r="D10" s="13"/>
      <c r="E10" s="52" t="s">
        <v>154</v>
      </c>
      <c r="F10" s="13"/>
      <c r="G10" s="39">
        <f>G12+G13+G15+G17</f>
        <v>8208.7999999999993</v>
      </c>
    </row>
    <row r="11" spans="1:8" ht="30" x14ac:dyDescent="0.25">
      <c r="A11" s="51" t="s">
        <v>207</v>
      </c>
      <c r="B11" s="19"/>
      <c r="C11" s="13" t="s">
        <v>10</v>
      </c>
      <c r="D11" s="13"/>
      <c r="E11" s="52" t="s">
        <v>14</v>
      </c>
      <c r="F11" s="13"/>
      <c r="G11" s="39">
        <f>SUM(G12:G13)</f>
        <v>8021</v>
      </c>
    </row>
    <row r="12" spans="1:8" ht="45" x14ac:dyDescent="0.25">
      <c r="A12" s="6" t="s">
        <v>202</v>
      </c>
      <c r="B12" s="19" t="s">
        <v>12</v>
      </c>
      <c r="C12" s="13" t="s">
        <v>10</v>
      </c>
      <c r="D12" s="13" t="s">
        <v>13</v>
      </c>
      <c r="E12" s="52" t="s">
        <v>14</v>
      </c>
      <c r="F12" s="13" t="s">
        <v>15</v>
      </c>
      <c r="G12" s="39">
        <v>10.199999999999999</v>
      </c>
    </row>
    <row r="13" spans="1:8" ht="45" x14ac:dyDescent="0.25">
      <c r="A13" s="6" t="s">
        <v>202</v>
      </c>
      <c r="B13" s="19" t="s">
        <v>12</v>
      </c>
      <c r="C13" s="53" t="s">
        <v>10</v>
      </c>
      <c r="D13" s="13" t="s">
        <v>16</v>
      </c>
      <c r="E13" s="52" t="s">
        <v>14</v>
      </c>
      <c r="F13" s="13" t="s">
        <v>15</v>
      </c>
      <c r="G13" s="39">
        <v>8010.8</v>
      </c>
    </row>
    <row r="14" spans="1:8" ht="60" x14ac:dyDescent="0.25">
      <c r="A14" s="49" t="s">
        <v>208</v>
      </c>
      <c r="B14" s="19"/>
      <c r="C14" s="53" t="s">
        <v>10</v>
      </c>
      <c r="D14" s="13"/>
      <c r="E14" s="10" t="s">
        <v>17</v>
      </c>
      <c r="F14" s="13"/>
      <c r="G14" s="39">
        <f>SUM(G15)</f>
        <v>52.8</v>
      </c>
    </row>
    <row r="15" spans="1:8" ht="45" x14ac:dyDescent="0.25">
      <c r="A15" s="6" t="s">
        <v>202</v>
      </c>
      <c r="B15" s="19" t="s">
        <v>12</v>
      </c>
      <c r="C15" s="53" t="s">
        <v>10</v>
      </c>
      <c r="D15" s="13" t="s">
        <v>16</v>
      </c>
      <c r="E15" s="10" t="s">
        <v>17</v>
      </c>
      <c r="F15" s="13" t="s">
        <v>15</v>
      </c>
      <c r="G15" s="39">
        <v>52.8</v>
      </c>
    </row>
    <row r="16" spans="1:8" ht="90" x14ac:dyDescent="0.25">
      <c r="A16" s="8" t="s">
        <v>209</v>
      </c>
      <c r="B16" s="19"/>
      <c r="C16" s="53" t="s">
        <v>10</v>
      </c>
      <c r="D16" s="13"/>
      <c r="E16" s="29" t="s">
        <v>170</v>
      </c>
      <c r="F16" s="13"/>
      <c r="G16" s="39">
        <f>SUM(G17)</f>
        <v>135</v>
      </c>
    </row>
    <row r="17" spans="1:7" ht="45" x14ac:dyDescent="0.25">
      <c r="A17" s="6" t="s">
        <v>202</v>
      </c>
      <c r="B17" s="19" t="s">
        <v>12</v>
      </c>
      <c r="C17" s="53" t="s">
        <v>10</v>
      </c>
      <c r="D17" s="13" t="s">
        <v>16</v>
      </c>
      <c r="E17" s="29" t="s">
        <v>170</v>
      </c>
      <c r="F17" s="13" t="s">
        <v>15</v>
      </c>
      <c r="G17" s="39">
        <v>135</v>
      </c>
    </row>
    <row r="18" spans="1:7" ht="60" x14ac:dyDescent="0.25">
      <c r="A18" s="51" t="s">
        <v>256</v>
      </c>
      <c r="B18" s="18" t="s">
        <v>18</v>
      </c>
      <c r="C18" s="53" t="s">
        <v>10</v>
      </c>
      <c r="D18" s="13"/>
      <c r="E18" s="52" t="s">
        <v>153</v>
      </c>
      <c r="F18" s="13"/>
      <c r="G18" s="39">
        <f>G20+G21+G22</f>
        <v>1317</v>
      </c>
    </row>
    <row r="19" spans="1:7" ht="75" x14ac:dyDescent="0.25">
      <c r="A19" s="54" t="s">
        <v>210</v>
      </c>
      <c r="B19" s="18" t="s">
        <v>18</v>
      </c>
      <c r="C19" s="53" t="s">
        <v>10</v>
      </c>
      <c r="D19" s="13"/>
      <c r="E19" s="52" t="s">
        <v>155</v>
      </c>
      <c r="F19" s="13"/>
      <c r="G19" s="39">
        <f>SUM(G20:G22)</f>
        <v>1317</v>
      </c>
    </row>
    <row r="20" spans="1:7" ht="97.5" customHeight="1" x14ac:dyDescent="0.25">
      <c r="A20" s="51" t="s">
        <v>179</v>
      </c>
      <c r="B20" s="18" t="s">
        <v>19</v>
      </c>
      <c r="C20" s="53" t="s">
        <v>10</v>
      </c>
      <c r="D20" s="13" t="s">
        <v>16</v>
      </c>
      <c r="E20" s="52" t="s">
        <v>155</v>
      </c>
      <c r="F20" s="13" t="s">
        <v>20</v>
      </c>
      <c r="G20" s="39">
        <v>895.7</v>
      </c>
    </row>
    <row r="21" spans="1:7" ht="42" customHeight="1" x14ac:dyDescent="0.25">
      <c r="A21" s="51" t="s">
        <v>180</v>
      </c>
      <c r="B21" s="18" t="s">
        <v>19</v>
      </c>
      <c r="C21" s="53" t="s">
        <v>10</v>
      </c>
      <c r="D21" s="13" t="s">
        <v>16</v>
      </c>
      <c r="E21" s="52" t="s">
        <v>155</v>
      </c>
      <c r="F21" s="13" t="s">
        <v>21</v>
      </c>
      <c r="G21" s="39">
        <v>413.5</v>
      </c>
    </row>
    <row r="22" spans="1:7" ht="21.75" customHeight="1" x14ac:dyDescent="0.25">
      <c r="A22" s="51" t="s">
        <v>181</v>
      </c>
      <c r="B22" s="18" t="s">
        <v>19</v>
      </c>
      <c r="C22" s="53" t="s">
        <v>10</v>
      </c>
      <c r="D22" s="13" t="s">
        <v>16</v>
      </c>
      <c r="E22" s="52" t="s">
        <v>155</v>
      </c>
      <c r="F22" s="13" t="s">
        <v>22</v>
      </c>
      <c r="G22" s="39">
        <v>7.8</v>
      </c>
    </row>
    <row r="23" spans="1:7" ht="60" x14ac:dyDescent="0.25">
      <c r="A23" s="51" t="s">
        <v>257</v>
      </c>
      <c r="B23" s="19" t="s">
        <v>23</v>
      </c>
      <c r="C23" s="53" t="s">
        <v>10</v>
      </c>
      <c r="D23" s="13"/>
      <c r="E23" s="55" t="s">
        <v>156</v>
      </c>
      <c r="F23" s="13"/>
      <c r="G23" s="39">
        <f>SUM(G25:G26)</f>
        <v>8144.1</v>
      </c>
    </row>
    <row r="24" spans="1:7" ht="30" x14ac:dyDescent="0.25">
      <c r="A24" s="51" t="s">
        <v>211</v>
      </c>
      <c r="B24" s="19"/>
      <c r="C24" s="53" t="s">
        <v>10</v>
      </c>
      <c r="D24" s="13"/>
      <c r="E24" s="55" t="s">
        <v>24</v>
      </c>
      <c r="F24" s="13"/>
      <c r="G24" s="39">
        <f>SUM(G25:G26)</f>
        <v>8144.1</v>
      </c>
    </row>
    <row r="25" spans="1:7" ht="45" x14ac:dyDescent="0.25">
      <c r="A25" s="6" t="s">
        <v>202</v>
      </c>
      <c r="B25" s="19" t="s">
        <v>23</v>
      </c>
      <c r="C25" s="53" t="s">
        <v>10</v>
      </c>
      <c r="D25" s="13" t="s">
        <v>13</v>
      </c>
      <c r="E25" s="55" t="s">
        <v>24</v>
      </c>
      <c r="F25" s="13" t="s">
        <v>15</v>
      </c>
      <c r="G25" s="39">
        <v>0.5</v>
      </c>
    </row>
    <row r="26" spans="1:7" ht="45" x14ac:dyDescent="0.25">
      <c r="A26" s="6" t="s">
        <v>202</v>
      </c>
      <c r="B26" s="19" t="s">
        <v>25</v>
      </c>
      <c r="C26" s="53" t="s">
        <v>10</v>
      </c>
      <c r="D26" s="13" t="s">
        <v>16</v>
      </c>
      <c r="E26" s="55" t="s">
        <v>24</v>
      </c>
      <c r="F26" s="13" t="s">
        <v>15</v>
      </c>
      <c r="G26" s="39">
        <v>8143.6</v>
      </c>
    </row>
    <row r="27" spans="1:7" ht="75" x14ac:dyDescent="0.25">
      <c r="A27" s="5" t="s">
        <v>258</v>
      </c>
      <c r="B27" s="18" t="s">
        <v>26</v>
      </c>
      <c r="C27" s="53" t="s">
        <v>10</v>
      </c>
      <c r="D27" s="13"/>
      <c r="E27" s="55" t="s">
        <v>157</v>
      </c>
      <c r="F27" s="13"/>
      <c r="G27" s="39">
        <f>G29+G30+G31+G32+G34</f>
        <v>8721.7999999999993</v>
      </c>
    </row>
    <row r="28" spans="1:7" ht="30" x14ac:dyDescent="0.25">
      <c r="A28" s="5" t="s">
        <v>212</v>
      </c>
      <c r="B28" s="18"/>
      <c r="C28" s="53" t="s">
        <v>10</v>
      </c>
      <c r="D28" s="13"/>
      <c r="E28" s="52" t="s">
        <v>29</v>
      </c>
      <c r="F28" s="13"/>
      <c r="G28" s="39">
        <f>SUM(G29:G32)</f>
        <v>5117.7</v>
      </c>
    </row>
    <row r="29" spans="1:7" ht="105" x14ac:dyDescent="0.25">
      <c r="A29" s="51" t="s">
        <v>179</v>
      </c>
      <c r="B29" s="18" t="s">
        <v>27</v>
      </c>
      <c r="C29" s="53" t="s">
        <v>10</v>
      </c>
      <c r="D29" s="13" t="s">
        <v>28</v>
      </c>
      <c r="E29" s="52" t="s">
        <v>29</v>
      </c>
      <c r="F29" s="13" t="s">
        <v>20</v>
      </c>
      <c r="G29" s="39">
        <v>3476</v>
      </c>
    </row>
    <row r="30" spans="1:7" ht="45" x14ac:dyDescent="0.25">
      <c r="A30" s="51" t="s">
        <v>180</v>
      </c>
      <c r="B30" s="18" t="s">
        <v>27</v>
      </c>
      <c r="C30" s="53" t="s">
        <v>10</v>
      </c>
      <c r="D30" s="13" t="s">
        <v>28</v>
      </c>
      <c r="E30" s="52" t="s">
        <v>29</v>
      </c>
      <c r="F30" s="13" t="s">
        <v>21</v>
      </c>
      <c r="G30" s="39">
        <v>1598.6</v>
      </c>
    </row>
    <row r="31" spans="1:7" ht="15" x14ac:dyDescent="0.25">
      <c r="A31" s="51" t="s">
        <v>181</v>
      </c>
      <c r="B31" s="18" t="s">
        <v>27</v>
      </c>
      <c r="C31" s="53" t="s">
        <v>10</v>
      </c>
      <c r="D31" s="13" t="s">
        <v>28</v>
      </c>
      <c r="E31" s="52" t="s">
        <v>29</v>
      </c>
      <c r="F31" s="13" t="s">
        <v>22</v>
      </c>
      <c r="G31" s="39">
        <v>20.9</v>
      </c>
    </row>
    <row r="32" spans="1:7" ht="45" x14ac:dyDescent="0.25">
      <c r="A32" s="51" t="s">
        <v>180</v>
      </c>
      <c r="B32" s="18"/>
      <c r="C32" s="53" t="s">
        <v>10</v>
      </c>
      <c r="D32" s="13" t="s">
        <v>13</v>
      </c>
      <c r="E32" s="52" t="s">
        <v>29</v>
      </c>
      <c r="F32" s="13" t="s">
        <v>21</v>
      </c>
      <c r="G32" s="39">
        <v>22.2</v>
      </c>
    </row>
    <row r="33" spans="1:7" ht="75" x14ac:dyDescent="0.25">
      <c r="A33" s="56" t="s">
        <v>213</v>
      </c>
      <c r="B33" s="18"/>
      <c r="C33" s="53" t="s">
        <v>10</v>
      </c>
      <c r="D33" s="13"/>
      <c r="E33" s="20">
        <v>4240142400</v>
      </c>
      <c r="F33" s="13"/>
      <c r="G33" s="39">
        <f>SUM(G34)</f>
        <v>3604.1</v>
      </c>
    </row>
    <row r="34" spans="1:7" ht="45" x14ac:dyDescent="0.25">
      <c r="A34" s="56" t="s">
        <v>214</v>
      </c>
      <c r="B34" s="18" t="s">
        <v>27</v>
      </c>
      <c r="C34" s="53" t="s">
        <v>10</v>
      </c>
      <c r="D34" s="13" t="s">
        <v>28</v>
      </c>
      <c r="E34" s="20">
        <v>4240142400</v>
      </c>
      <c r="F34" s="16">
        <v>400</v>
      </c>
      <c r="G34" s="39">
        <v>3604.1</v>
      </c>
    </row>
    <row r="35" spans="1:7" ht="75" x14ac:dyDescent="0.25">
      <c r="A35" s="5" t="s">
        <v>259</v>
      </c>
      <c r="B35" s="18"/>
      <c r="C35" s="53" t="s">
        <v>10</v>
      </c>
      <c r="D35" s="13"/>
      <c r="E35" s="52" t="s">
        <v>159</v>
      </c>
      <c r="F35" s="13"/>
      <c r="G35" s="39">
        <f>G37+G38+G40+G39</f>
        <v>2059.6000000000004</v>
      </c>
    </row>
    <row r="36" spans="1:7" ht="30" x14ac:dyDescent="0.25">
      <c r="A36" s="6" t="s">
        <v>215</v>
      </c>
      <c r="B36" s="18" t="s">
        <v>30</v>
      </c>
      <c r="C36" s="53" t="s">
        <v>10</v>
      </c>
      <c r="D36" s="13"/>
      <c r="E36" s="52" t="s">
        <v>32</v>
      </c>
      <c r="F36" s="13"/>
      <c r="G36" s="39">
        <f>SUM(G37:G40)</f>
        <v>2059.6000000000004</v>
      </c>
    </row>
    <row r="37" spans="1:7" ht="105" x14ac:dyDescent="0.25">
      <c r="A37" s="51" t="s">
        <v>179</v>
      </c>
      <c r="B37" s="18" t="s">
        <v>30</v>
      </c>
      <c r="C37" s="53" t="s">
        <v>10</v>
      </c>
      <c r="D37" s="13" t="s">
        <v>31</v>
      </c>
      <c r="E37" s="52" t="s">
        <v>32</v>
      </c>
      <c r="F37" s="13" t="s">
        <v>20</v>
      </c>
      <c r="G37" s="39">
        <v>1970.3</v>
      </c>
    </row>
    <row r="38" spans="1:7" ht="45" x14ac:dyDescent="0.25">
      <c r="A38" s="51" t="s">
        <v>180</v>
      </c>
      <c r="B38" s="18" t="s">
        <v>30</v>
      </c>
      <c r="C38" s="53" t="s">
        <v>10</v>
      </c>
      <c r="D38" s="13" t="s">
        <v>31</v>
      </c>
      <c r="E38" s="52" t="s">
        <v>32</v>
      </c>
      <c r="F38" s="13" t="s">
        <v>21</v>
      </c>
      <c r="G38" s="39">
        <v>82.2</v>
      </c>
    </row>
    <row r="39" spans="1:7" ht="30" x14ac:dyDescent="0.25">
      <c r="A39" s="51" t="s">
        <v>181</v>
      </c>
      <c r="B39" s="18" t="s">
        <v>30</v>
      </c>
      <c r="C39" s="53" t="s">
        <v>10</v>
      </c>
      <c r="D39" s="13" t="s">
        <v>31</v>
      </c>
      <c r="E39" s="52" t="s">
        <v>32</v>
      </c>
      <c r="F39" s="13" t="s">
        <v>22</v>
      </c>
      <c r="G39" s="39">
        <v>3.8</v>
      </c>
    </row>
    <row r="40" spans="1:7" ht="45" x14ac:dyDescent="0.25">
      <c r="A40" s="51" t="s">
        <v>180</v>
      </c>
      <c r="B40" s="18" t="s">
        <v>30</v>
      </c>
      <c r="C40" s="53" t="s">
        <v>10</v>
      </c>
      <c r="D40" s="13" t="s">
        <v>13</v>
      </c>
      <c r="E40" s="52" t="s">
        <v>32</v>
      </c>
      <c r="F40" s="13" t="s">
        <v>21</v>
      </c>
      <c r="G40" s="39">
        <v>3.3</v>
      </c>
    </row>
    <row r="41" spans="1:7" ht="75" x14ac:dyDescent="0.25">
      <c r="A41" s="21" t="s">
        <v>260</v>
      </c>
      <c r="B41" s="18"/>
      <c r="C41" s="53" t="s">
        <v>10</v>
      </c>
      <c r="D41" s="13"/>
      <c r="E41" s="55" t="s">
        <v>175</v>
      </c>
      <c r="F41" s="13"/>
      <c r="G41" s="39">
        <f>SUM(G43:G45)</f>
        <v>12100.5</v>
      </c>
    </row>
    <row r="42" spans="1:7" ht="30" x14ac:dyDescent="0.25">
      <c r="A42" s="51" t="s">
        <v>216</v>
      </c>
      <c r="B42" s="18" t="s">
        <v>33</v>
      </c>
      <c r="C42" s="53"/>
      <c r="D42" s="13"/>
      <c r="E42" s="55" t="s">
        <v>34</v>
      </c>
      <c r="F42" s="13"/>
      <c r="G42" s="39">
        <f>SUM(G43:G45)</f>
        <v>12100.5</v>
      </c>
    </row>
    <row r="43" spans="1:7" ht="45" x14ac:dyDescent="0.25">
      <c r="A43" s="51" t="s">
        <v>180</v>
      </c>
      <c r="B43" s="18" t="s">
        <v>33</v>
      </c>
      <c r="C43" s="53" t="s">
        <v>10</v>
      </c>
      <c r="D43" s="13" t="s">
        <v>13</v>
      </c>
      <c r="E43" s="55" t="s">
        <v>34</v>
      </c>
      <c r="F43" s="13" t="s">
        <v>21</v>
      </c>
      <c r="G43" s="39">
        <v>5.5</v>
      </c>
    </row>
    <row r="44" spans="1:7" ht="105" x14ac:dyDescent="0.25">
      <c r="A44" s="51" t="s">
        <v>179</v>
      </c>
      <c r="B44" s="18" t="s">
        <v>33</v>
      </c>
      <c r="C44" s="53" t="s">
        <v>10</v>
      </c>
      <c r="D44" s="13" t="s">
        <v>31</v>
      </c>
      <c r="E44" s="55" t="s">
        <v>34</v>
      </c>
      <c r="F44" s="13" t="s">
        <v>20</v>
      </c>
      <c r="G44" s="39">
        <v>11904.1</v>
      </c>
    </row>
    <row r="45" spans="1:7" ht="45" x14ac:dyDescent="0.25">
      <c r="A45" s="51" t="s">
        <v>180</v>
      </c>
      <c r="B45" s="18" t="s">
        <v>33</v>
      </c>
      <c r="C45" s="53" t="s">
        <v>10</v>
      </c>
      <c r="D45" s="13" t="s">
        <v>31</v>
      </c>
      <c r="E45" s="55" t="s">
        <v>34</v>
      </c>
      <c r="F45" s="13" t="s">
        <v>21</v>
      </c>
      <c r="G45" s="39">
        <v>190.9</v>
      </c>
    </row>
    <row r="46" spans="1:7" ht="75" x14ac:dyDescent="0.25">
      <c r="A46" s="6" t="s">
        <v>35</v>
      </c>
      <c r="B46" s="18"/>
      <c r="C46" s="53" t="s">
        <v>10</v>
      </c>
      <c r="D46" s="13"/>
      <c r="E46" s="55" t="s">
        <v>160</v>
      </c>
      <c r="F46" s="13"/>
      <c r="G46" s="39">
        <f>SUM(G48:G52)</f>
        <v>352.1</v>
      </c>
    </row>
    <row r="47" spans="1:7" ht="45" x14ac:dyDescent="0.25">
      <c r="A47" s="51" t="s">
        <v>217</v>
      </c>
      <c r="B47" s="18"/>
      <c r="C47" s="53" t="s">
        <v>10</v>
      </c>
      <c r="D47" s="13"/>
      <c r="E47" s="16" t="s">
        <v>36</v>
      </c>
      <c r="F47" s="13"/>
      <c r="G47" s="39">
        <f>SUM(G48:G52)</f>
        <v>352.1</v>
      </c>
    </row>
    <row r="48" spans="1:7" ht="45" x14ac:dyDescent="0.25">
      <c r="A48" s="51" t="s">
        <v>180</v>
      </c>
      <c r="B48" s="18" t="s">
        <v>27</v>
      </c>
      <c r="C48" s="53" t="s">
        <v>10</v>
      </c>
      <c r="D48" s="13" t="s">
        <v>28</v>
      </c>
      <c r="E48" s="16" t="s">
        <v>36</v>
      </c>
      <c r="F48" s="13" t="s">
        <v>21</v>
      </c>
      <c r="G48" s="39">
        <v>194.2</v>
      </c>
    </row>
    <row r="49" spans="1:7" ht="45" x14ac:dyDescent="0.25">
      <c r="A49" s="51" t="s">
        <v>180</v>
      </c>
      <c r="B49" s="18"/>
      <c r="C49" s="53" t="s">
        <v>10</v>
      </c>
      <c r="D49" s="13" t="s">
        <v>13</v>
      </c>
      <c r="E49" s="16" t="s">
        <v>36</v>
      </c>
      <c r="F49" s="13" t="s">
        <v>21</v>
      </c>
      <c r="G49" s="39">
        <v>6</v>
      </c>
    </row>
    <row r="50" spans="1:7" ht="71.25" customHeight="1" x14ac:dyDescent="0.25">
      <c r="A50" s="6" t="s">
        <v>202</v>
      </c>
      <c r="B50" s="18" t="s">
        <v>37</v>
      </c>
      <c r="C50" s="53" t="s">
        <v>10</v>
      </c>
      <c r="D50" s="13" t="s">
        <v>13</v>
      </c>
      <c r="E50" s="16" t="s">
        <v>36</v>
      </c>
      <c r="F50" s="13" t="s">
        <v>15</v>
      </c>
      <c r="G50" s="39">
        <v>10</v>
      </c>
    </row>
    <row r="51" spans="1:7" ht="45" x14ac:dyDescent="0.25">
      <c r="A51" s="6" t="s">
        <v>202</v>
      </c>
      <c r="B51" s="18" t="s">
        <v>12</v>
      </c>
      <c r="C51" s="53" t="s">
        <v>10</v>
      </c>
      <c r="D51" s="13" t="s">
        <v>16</v>
      </c>
      <c r="E51" s="16" t="s">
        <v>36</v>
      </c>
      <c r="F51" s="13" t="s">
        <v>15</v>
      </c>
      <c r="G51" s="39">
        <v>30</v>
      </c>
    </row>
    <row r="52" spans="1:7" ht="45" x14ac:dyDescent="0.25">
      <c r="A52" s="51" t="s">
        <v>180</v>
      </c>
      <c r="B52" s="18" t="s">
        <v>19</v>
      </c>
      <c r="C52" s="53" t="s">
        <v>10</v>
      </c>
      <c r="D52" s="13" t="s">
        <v>16</v>
      </c>
      <c r="E52" s="16" t="s">
        <v>36</v>
      </c>
      <c r="F52" s="13" t="s">
        <v>21</v>
      </c>
      <c r="G52" s="39">
        <v>111.9</v>
      </c>
    </row>
    <row r="53" spans="1:7" ht="30" x14ac:dyDescent="0.25">
      <c r="A53" s="22" t="s">
        <v>38</v>
      </c>
      <c r="B53" s="18"/>
      <c r="C53" s="53" t="s">
        <v>10</v>
      </c>
      <c r="D53" s="13"/>
      <c r="E53" s="55"/>
      <c r="F53" s="13"/>
      <c r="G53" s="39">
        <f>G61+G64+G67+G54+G59+G60</f>
        <v>10432.1</v>
      </c>
    </row>
    <row r="54" spans="1:7" ht="75" x14ac:dyDescent="0.25">
      <c r="A54" s="57" t="s">
        <v>80</v>
      </c>
      <c r="B54" s="18"/>
      <c r="C54" s="53" t="s">
        <v>10</v>
      </c>
      <c r="D54" s="13" t="s">
        <v>13</v>
      </c>
      <c r="E54" s="10">
        <v>5000000000</v>
      </c>
      <c r="F54" s="58"/>
      <c r="G54" s="39">
        <v>1</v>
      </c>
    </row>
    <row r="55" spans="1:7" ht="45" x14ac:dyDescent="0.25">
      <c r="A55" s="6" t="s">
        <v>218</v>
      </c>
      <c r="B55" s="18"/>
      <c r="C55" s="53" t="s">
        <v>10</v>
      </c>
      <c r="D55" s="13" t="s">
        <v>13</v>
      </c>
      <c r="E55" s="9">
        <v>5000100046</v>
      </c>
      <c r="F55" s="13"/>
      <c r="G55" s="39">
        <f>SUM(G56)</f>
        <v>1</v>
      </c>
    </row>
    <row r="56" spans="1:7" ht="45" x14ac:dyDescent="0.25">
      <c r="A56" s="51" t="s">
        <v>180</v>
      </c>
      <c r="B56" s="18" t="s">
        <v>19</v>
      </c>
      <c r="C56" s="53" t="s">
        <v>10</v>
      </c>
      <c r="D56" s="13" t="s">
        <v>13</v>
      </c>
      <c r="E56" s="9">
        <v>5000100046</v>
      </c>
      <c r="F56" s="13" t="s">
        <v>21</v>
      </c>
      <c r="G56" s="39">
        <v>1</v>
      </c>
    </row>
    <row r="57" spans="1:7" ht="75" x14ac:dyDescent="0.25">
      <c r="A57" s="3" t="s">
        <v>261</v>
      </c>
      <c r="B57" s="18"/>
      <c r="C57" s="53" t="s">
        <v>10</v>
      </c>
      <c r="D57" s="13"/>
      <c r="E57" s="10">
        <v>5300000000</v>
      </c>
      <c r="F57" s="13"/>
      <c r="G57" s="39">
        <f>SUM(G59+G60)</f>
        <v>87.7</v>
      </c>
    </row>
    <row r="58" spans="1:7" ht="105" x14ac:dyDescent="0.25">
      <c r="A58" s="3" t="s">
        <v>262</v>
      </c>
      <c r="B58" s="18"/>
      <c r="C58" s="53" t="s">
        <v>10</v>
      </c>
      <c r="D58" s="13" t="s">
        <v>31</v>
      </c>
      <c r="E58" s="60">
        <v>5300100049</v>
      </c>
      <c r="F58" s="13"/>
      <c r="G58" s="39">
        <f>SUM(G59:G60)</f>
        <v>87.7</v>
      </c>
    </row>
    <row r="59" spans="1:7" ht="45" x14ac:dyDescent="0.25">
      <c r="A59" s="51" t="s">
        <v>180</v>
      </c>
      <c r="B59" s="18" t="s">
        <v>19</v>
      </c>
      <c r="C59" s="53" t="s">
        <v>10</v>
      </c>
      <c r="D59" s="13" t="s">
        <v>31</v>
      </c>
      <c r="E59" s="60">
        <v>5300100049</v>
      </c>
      <c r="F59" s="13" t="s">
        <v>21</v>
      </c>
      <c r="G59" s="39">
        <v>37.700000000000003</v>
      </c>
    </row>
    <row r="60" spans="1:7" ht="45" x14ac:dyDescent="0.25">
      <c r="A60" s="6" t="s">
        <v>202</v>
      </c>
      <c r="B60" s="19" t="s">
        <v>25</v>
      </c>
      <c r="C60" s="53" t="s">
        <v>10</v>
      </c>
      <c r="D60" s="13" t="s">
        <v>31</v>
      </c>
      <c r="E60" s="60">
        <v>5300100049</v>
      </c>
      <c r="F60" s="13" t="s">
        <v>15</v>
      </c>
      <c r="G60" s="39">
        <v>50</v>
      </c>
    </row>
    <row r="61" spans="1:7" ht="75" x14ac:dyDescent="0.25">
      <c r="A61" s="3" t="s">
        <v>263</v>
      </c>
      <c r="B61" s="18" t="s">
        <v>30</v>
      </c>
      <c r="C61" s="53" t="s">
        <v>10</v>
      </c>
      <c r="D61" s="13" t="s">
        <v>31</v>
      </c>
      <c r="E61" s="10">
        <v>5500000000</v>
      </c>
      <c r="F61" s="13"/>
      <c r="G61" s="39">
        <v>40.4</v>
      </c>
    </row>
    <row r="62" spans="1:7" ht="120" x14ac:dyDescent="0.25">
      <c r="A62" s="51" t="s">
        <v>264</v>
      </c>
      <c r="B62" s="18" t="s">
        <v>30</v>
      </c>
      <c r="C62" s="53" t="s">
        <v>10</v>
      </c>
      <c r="D62" s="13" t="s">
        <v>31</v>
      </c>
      <c r="E62" s="7" t="s">
        <v>43</v>
      </c>
      <c r="F62" s="13"/>
      <c r="G62" s="39">
        <f>SUM(G63)</f>
        <v>40.4</v>
      </c>
    </row>
    <row r="63" spans="1:7" ht="45" x14ac:dyDescent="0.25">
      <c r="A63" s="51" t="s">
        <v>180</v>
      </c>
      <c r="B63" s="18" t="s">
        <v>30</v>
      </c>
      <c r="C63" s="53" t="s">
        <v>10</v>
      </c>
      <c r="D63" s="13" t="s">
        <v>31</v>
      </c>
      <c r="E63" s="7" t="s">
        <v>43</v>
      </c>
      <c r="F63" s="13" t="s">
        <v>21</v>
      </c>
      <c r="G63" s="39">
        <v>40.4</v>
      </c>
    </row>
    <row r="64" spans="1:7" ht="90" x14ac:dyDescent="0.25">
      <c r="A64" s="23" t="s">
        <v>265</v>
      </c>
      <c r="B64" s="19"/>
      <c r="C64" s="53" t="s">
        <v>10</v>
      </c>
      <c r="D64" s="13" t="s">
        <v>31</v>
      </c>
      <c r="E64" s="20">
        <v>5600000000</v>
      </c>
      <c r="F64" s="13"/>
      <c r="G64" s="39">
        <v>18</v>
      </c>
    </row>
    <row r="65" spans="1:7" ht="120" x14ac:dyDescent="0.25">
      <c r="A65" s="5" t="s">
        <v>266</v>
      </c>
      <c r="B65" s="19" t="s">
        <v>25</v>
      </c>
      <c r="C65" s="53" t="s">
        <v>10</v>
      </c>
      <c r="D65" s="13" t="s">
        <v>31</v>
      </c>
      <c r="E65" s="7" t="s">
        <v>84</v>
      </c>
      <c r="F65" s="13"/>
      <c r="G65" s="39">
        <f>SUM(G66)</f>
        <v>18</v>
      </c>
    </row>
    <row r="66" spans="1:7" ht="45" x14ac:dyDescent="0.25">
      <c r="A66" s="6" t="s">
        <v>202</v>
      </c>
      <c r="B66" s="19" t="s">
        <v>25</v>
      </c>
      <c r="C66" s="53" t="s">
        <v>10</v>
      </c>
      <c r="D66" s="13" t="s">
        <v>31</v>
      </c>
      <c r="E66" s="7" t="s">
        <v>84</v>
      </c>
      <c r="F66" s="13" t="s">
        <v>15</v>
      </c>
      <c r="G66" s="39">
        <v>18</v>
      </c>
    </row>
    <row r="67" spans="1:7" ht="75" x14ac:dyDescent="0.25">
      <c r="A67" s="6" t="s">
        <v>204</v>
      </c>
      <c r="B67" s="24"/>
      <c r="C67" s="53" t="s">
        <v>10</v>
      </c>
      <c r="D67" s="13"/>
      <c r="E67" s="52">
        <v>5900000000</v>
      </c>
      <c r="F67" s="13"/>
      <c r="G67" s="39">
        <f>SUM(G70:G73)</f>
        <v>10285</v>
      </c>
    </row>
    <row r="68" spans="1:7" ht="75" x14ac:dyDescent="0.25">
      <c r="A68" s="5" t="s">
        <v>111</v>
      </c>
      <c r="B68" s="24"/>
      <c r="C68" s="53" t="s">
        <v>10</v>
      </c>
      <c r="D68" s="13"/>
      <c r="E68" s="16">
        <v>5910000000</v>
      </c>
      <c r="F68" s="13"/>
      <c r="G68" s="39">
        <f>SUM(G70:G73)</f>
        <v>10285</v>
      </c>
    </row>
    <row r="69" spans="1:7" ht="240" customHeight="1" x14ac:dyDescent="0.25">
      <c r="A69" s="5" t="s">
        <v>176</v>
      </c>
      <c r="B69" s="17"/>
      <c r="C69" s="53" t="s">
        <v>10</v>
      </c>
      <c r="D69" s="13"/>
      <c r="E69" s="16" t="s">
        <v>44</v>
      </c>
      <c r="F69" s="13"/>
      <c r="G69" s="39">
        <f>SUM(G70:G73)</f>
        <v>10285</v>
      </c>
    </row>
    <row r="70" spans="1:7" ht="105" x14ac:dyDescent="0.25">
      <c r="A70" s="56" t="s">
        <v>267</v>
      </c>
      <c r="B70" s="17" t="s">
        <v>27</v>
      </c>
      <c r="C70" s="53" t="s">
        <v>10</v>
      </c>
      <c r="D70" s="13" t="s">
        <v>28</v>
      </c>
      <c r="E70" s="16" t="s">
        <v>44</v>
      </c>
      <c r="F70" s="13" t="s">
        <v>20</v>
      </c>
      <c r="G70" s="39">
        <v>263</v>
      </c>
    </row>
    <row r="71" spans="1:7" ht="105" x14ac:dyDescent="0.25">
      <c r="A71" s="56" t="s">
        <v>267</v>
      </c>
      <c r="B71" s="17" t="s">
        <v>18</v>
      </c>
      <c r="C71" s="53" t="s">
        <v>10</v>
      </c>
      <c r="D71" s="13" t="s">
        <v>16</v>
      </c>
      <c r="E71" s="16" t="s">
        <v>44</v>
      </c>
      <c r="F71" s="13" t="s">
        <v>20</v>
      </c>
      <c r="G71" s="39">
        <v>345</v>
      </c>
    </row>
    <row r="72" spans="1:7" ht="244.5" customHeight="1" x14ac:dyDescent="0.25">
      <c r="A72" s="8" t="s">
        <v>202</v>
      </c>
      <c r="B72" s="17" t="s">
        <v>45</v>
      </c>
      <c r="C72" s="53" t="s">
        <v>10</v>
      </c>
      <c r="D72" s="13" t="s">
        <v>16</v>
      </c>
      <c r="E72" s="16" t="s">
        <v>44</v>
      </c>
      <c r="F72" s="13" t="s">
        <v>15</v>
      </c>
      <c r="G72" s="39">
        <v>9377</v>
      </c>
    </row>
    <row r="73" spans="1:7" ht="105" x14ac:dyDescent="0.25">
      <c r="A73" s="56" t="s">
        <v>267</v>
      </c>
      <c r="B73" s="17" t="s">
        <v>30</v>
      </c>
      <c r="C73" s="53" t="s">
        <v>10</v>
      </c>
      <c r="D73" s="13" t="s">
        <v>31</v>
      </c>
      <c r="E73" s="16" t="s">
        <v>44</v>
      </c>
      <c r="F73" s="13" t="s">
        <v>20</v>
      </c>
      <c r="G73" s="39">
        <v>300</v>
      </c>
    </row>
    <row r="74" spans="1:7" ht="15.75" x14ac:dyDescent="0.25">
      <c r="A74" s="25" t="s">
        <v>46</v>
      </c>
      <c r="B74" s="26"/>
      <c r="C74" s="61" t="s">
        <v>10</v>
      </c>
      <c r="D74" s="61"/>
      <c r="E74" s="62"/>
      <c r="F74" s="61"/>
      <c r="G74" s="63">
        <f>G9+G53</f>
        <v>51336</v>
      </c>
    </row>
    <row r="75" spans="1:7" ht="45" x14ac:dyDescent="0.25">
      <c r="A75" s="3" t="s">
        <v>268</v>
      </c>
      <c r="B75" s="32"/>
      <c r="C75" s="13" t="s">
        <v>47</v>
      </c>
      <c r="D75" s="13" t="s">
        <v>48</v>
      </c>
      <c r="E75" s="16" t="s">
        <v>49</v>
      </c>
      <c r="F75" s="13"/>
      <c r="G75" s="64">
        <f>G76+G112+G120+G127+G138+G85</f>
        <v>350554.8</v>
      </c>
    </row>
    <row r="76" spans="1:7" ht="60" x14ac:dyDescent="0.25">
      <c r="A76" s="5" t="s">
        <v>269</v>
      </c>
      <c r="B76" s="17" t="s">
        <v>50</v>
      </c>
      <c r="C76" s="65" t="s">
        <v>47</v>
      </c>
      <c r="D76" s="65" t="s">
        <v>48</v>
      </c>
      <c r="E76" s="66" t="s">
        <v>161</v>
      </c>
      <c r="F76" s="65"/>
      <c r="G76" s="64">
        <f>G77+G82</f>
        <v>82894.600000000006</v>
      </c>
    </row>
    <row r="77" spans="1:7" ht="60" x14ac:dyDescent="0.25">
      <c r="A77" s="51" t="s">
        <v>177</v>
      </c>
      <c r="B77" s="17" t="s">
        <v>50</v>
      </c>
      <c r="C77" s="65" t="s">
        <v>47</v>
      </c>
      <c r="D77" s="65"/>
      <c r="E77" s="66" t="s">
        <v>162</v>
      </c>
      <c r="F77" s="65"/>
      <c r="G77" s="39">
        <f>G78+G79+G80+G81</f>
        <v>11374.300000000001</v>
      </c>
    </row>
    <row r="78" spans="1:7" ht="105" x14ac:dyDescent="0.25">
      <c r="A78" s="51" t="s">
        <v>179</v>
      </c>
      <c r="B78" s="17" t="s">
        <v>50</v>
      </c>
      <c r="C78" s="65" t="s">
        <v>47</v>
      </c>
      <c r="D78" s="65" t="s">
        <v>51</v>
      </c>
      <c r="E78" s="66" t="s">
        <v>162</v>
      </c>
      <c r="F78" s="65" t="s">
        <v>20</v>
      </c>
      <c r="G78" s="67">
        <v>24.2</v>
      </c>
    </row>
    <row r="79" spans="1:7" ht="45" customHeight="1" x14ac:dyDescent="0.25">
      <c r="A79" s="51" t="s">
        <v>180</v>
      </c>
      <c r="B79" s="17" t="s">
        <v>50</v>
      </c>
      <c r="C79" s="65" t="s">
        <v>47</v>
      </c>
      <c r="D79" s="65" t="s">
        <v>51</v>
      </c>
      <c r="E79" s="66" t="s">
        <v>162</v>
      </c>
      <c r="F79" s="65" t="s">
        <v>21</v>
      </c>
      <c r="G79" s="67">
        <v>11043.6</v>
      </c>
    </row>
    <row r="80" spans="1:7" ht="45" x14ac:dyDescent="0.25">
      <c r="A80" s="51" t="s">
        <v>181</v>
      </c>
      <c r="B80" s="17" t="s">
        <v>52</v>
      </c>
      <c r="C80" s="65" t="s">
        <v>47</v>
      </c>
      <c r="D80" s="65" t="s">
        <v>51</v>
      </c>
      <c r="E80" s="66" t="s">
        <v>162</v>
      </c>
      <c r="F80" s="65" t="s">
        <v>22</v>
      </c>
      <c r="G80" s="67">
        <v>200.5</v>
      </c>
    </row>
    <row r="81" spans="1:7" ht="45" x14ac:dyDescent="0.25">
      <c r="A81" s="51" t="s">
        <v>180</v>
      </c>
      <c r="B81" s="17" t="s">
        <v>50</v>
      </c>
      <c r="C81" s="65" t="s">
        <v>47</v>
      </c>
      <c r="D81" s="65" t="s">
        <v>13</v>
      </c>
      <c r="E81" s="66" t="s">
        <v>162</v>
      </c>
      <c r="F81" s="65" t="s">
        <v>21</v>
      </c>
      <c r="G81" s="67">
        <v>106</v>
      </c>
    </row>
    <row r="82" spans="1:7" ht="105" x14ac:dyDescent="0.25">
      <c r="A82" s="68" t="s">
        <v>178</v>
      </c>
      <c r="B82" s="17" t="s">
        <v>50</v>
      </c>
      <c r="C82" s="65" t="s">
        <v>47</v>
      </c>
      <c r="D82" s="65" t="s">
        <v>51</v>
      </c>
      <c r="E82" s="66" t="s">
        <v>53</v>
      </c>
      <c r="F82" s="65"/>
      <c r="G82" s="67">
        <f>G83+G84</f>
        <v>71520.3</v>
      </c>
    </row>
    <row r="83" spans="1:7" ht="105" x14ac:dyDescent="0.25">
      <c r="A83" s="51" t="s">
        <v>179</v>
      </c>
      <c r="B83" s="17" t="s">
        <v>50</v>
      </c>
      <c r="C83" s="65" t="s">
        <v>47</v>
      </c>
      <c r="D83" s="65" t="s">
        <v>51</v>
      </c>
      <c r="E83" s="66" t="s">
        <v>53</v>
      </c>
      <c r="F83" s="65" t="s">
        <v>20</v>
      </c>
      <c r="G83" s="67">
        <v>71118.3</v>
      </c>
    </row>
    <row r="84" spans="1:7" ht="45" x14ac:dyDescent="0.25">
      <c r="A84" s="51" t="s">
        <v>180</v>
      </c>
      <c r="B84" s="17" t="s">
        <v>50</v>
      </c>
      <c r="C84" s="13" t="s">
        <v>47</v>
      </c>
      <c r="D84" s="13" t="s">
        <v>51</v>
      </c>
      <c r="E84" s="55" t="s">
        <v>53</v>
      </c>
      <c r="F84" s="13" t="s">
        <v>21</v>
      </c>
      <c r="G84" s="39">
        <v>402</v>
      </c>
    </row>
    <row r="85" spans="1:7" ht="64.5" customHeight="1" x14ac:dyDescent="0.25">
      <c r="A85" s="5" t="s">
        <v>54</v>
      </c>
      <c r="C85" s="13" t="s">
        <v>47</v>
      </c>
      <c r="D85" s="13"/>
      <c r="E85" s="16">
        <v>4320000000</v>
      </c>
      <c r="F85" s="65"/>
      <c r="G85" s="67">
        <f>SUM(G86+G89+G92+G94+G97+G99+G102+G105+G107+G110)</f>
        <v>247409.69999999998</v>
      </c>
    </row>
    <row r="86" spans="1:7" ht="60" x14ac:dyDescent="0.25">
      <c r="A86" s="5" t="s">
        <v>183</v>
      </c>
      <c r="B86" s="69"/>
      <c r="C86" s="13" t="s">
        <v>47</v>
      </c>
      <c r="D86" s="13"/>
      <c r="E86" s="16" t="s">
        <v>163</v>
      </c>
      <c r="F86" s="65"/>
      <c r="G86" s="67">
        <f>SUM(G87:G88)</f>
        <v>21206.800000000003</v>
      </c>
    </row>
    <row r="87" spans="1:7" ht="60" x14ac:dyDescent="0.25">
      <c r="A87" s="5" t="s">
        <v>182</v>
      </c>
      <c r="B87" s="17" t="s">
        <v>55</v>
      </c>
      <c r="C87" s="13" t="s">
        <v>47</v>
      </c>
      <c r="D87" s="13" t="s">
        <v>13</v>
      </c>
      <c r="E87" s="16" t="s">
        <v>163</v>
      </c>
      <c r="F87" s="13" t="s">
        <v>15</v>
      </c>
      <c r="G87" s="67">
        <v>163.9</v>
      </c>
    </row>
    <row r="88" spans="1:7" ht="60" x14ac:dyDescent="0.25">
      <c r="A88" s="5" t="s">
        <v>182</v>
      </c>
      <c r="B88" s="17" t="s">
        <v>55</v>
      </c>
      <c r="C88" s="13" t="s">
        <v>47</v>
      </c>
      <c r="D88" s="13" t="s">
        <v>56</v>
      </c>
      <c r="E88" s="16" t="s">
        <v>163</v>
      </c>
      <c r="F88" s="13" t="s">
        <v>15</v>
      </c>
      <c r="G88" s="39">
        <v>21042.9</v>
      </c>
    </row>
    <row r="89" spans="1:7" ht="165" x14ac:dyDescent="0.25">
      <c r="A89" s="70" t="s">
        <v>184</v>
      </c>
      <c r="B89" s="17"/>
      <c r="C89" s="13" t="s">
        <v>47</v>
      </c>
      <c r="D89" s="13"/>
      <c r="E89" s="16" t="s">
        <v>57</v>
      </c>
      <c r="F89" s="13"/>
      <c r="G89" s="67">
        <f>SUM(G90:G91)</f>
        <v>194369.7</v>
      </c>
    </row>
    <row r="90" spans="1:7" ht="105" x14ac:dyDescent="0.25">
      <c r="A90" s="51" t="s">
        <v>179</v>
      </c>
      <c r="B90" s="17" t="s">
        <v>55</v>
      </c>
      <c r="C90" s="13" t="s">
        <v>47</v>
      </c>
      <c r="D90" s="13" t="s">
        <v>56</v>
      </c>
      <c r="E90" s="16" t="s">
        <v>57</v>
      </c>
      <c r="F90" s="13" t="s">
        <v>20</v>
      </c>
      <c r="G90" s="67">
        <v>768</v>
      </c>
    </row>
    <row r="91" spans="1:7" ht="155.25" customHeight="1" x14ac:dyDescent="0.25">
      <c r="A91" s="5" t="s">
        <v>182</v>
      </c>
      <c r="B91" s="17" t="s">
        <v>55</v>
      </c>
      <c r="C91" s="13" t="s">
        <v>47</v>
      </c>
      <c r="D91" s="13" t="s">
        <v>56</v>
      </c>
      <c r="E91" s="16" t="s">
        <v>57</v>
      </c>
      <c r="F91" s="13" t="s">
        <v>15</v>
      </c>
      <c r="G91" s="39">
        <v>193601.7</v>
      </c>
    </row>
    <row r="92" spans="1:7" ht="165" x14ac:dyDescent="0.25">
      <c r="A92" s="5" t="s">
        <v>270</v>
      </c>
      <c r="B92" s="17"/>
      <c r="C92" s="13" t="s">
        <v>47</v>
      </c>
      <c r="D92" s="13"/>
      <c r="E92" s="29" t="s">
        <v>173</v>
      </c>
      <c r="F92" s="13"/>
      <c r="G92" s="39">
        <f>SUM(G93)</f>
        <v>329.7</v>
      </c>
    </row>
    <row r="93" spans="1:7" ht="60" x14ac:dyDescent="0.25">
      <c r="A93" s="5" t="s">
        <v>182</v>
      </c>
      <c r="B93" s="17" t="s">
        <v>55</v>
      </c>
      <c r="C93" s="13" t="s">
        <v>47</v>
      </c>
      <c r="D93" s="13" t="s">
        <v>56</v>
      </c>
      <c r="E93" s="29" t="s">
        <v>173</v>
      </c>
      <c r="F93" s="13" t="s">
        <v>15</v>
      </c>
      <c r="G93" s="39">
        <v>329.7</v>
      </c>
    </row>
    <row r="94" spans="1:7" ht="150" x14ac:dyDescent="0.25">
      <c r="A94" s="56" t="s">
        <v>271</v>
      </c>
      <c r="B94" s="17"/>
      <c r="C94" s="13" t="s">
        <v>47</v>
      </c>
      <c r="D94" s="13"/>
      <c r="E94" s="60" t="s">
        <v>58</v>
      </c>
      <c r="F94" s="13"/>
      <c r="G94" s="39">
        <f>SUM(G95:G96)</f>
        <v>2978.8999999999996</v>
      </c>
    </row>
    <row r="95" spans="1:7" ht="60" x14ac:dyDescent="0.25">
      <c r="A95" s="51" t="s">
        <v>180</v>
      </c>
      <c r="B95" s="17" t="s">
        <v>55</v>
      </c>
      <c r="C95" s="13" t="s">
        <v>47</v>
      </c>
      <c r="D95" s="13" t="s">
        <v>56</v>
      </c>
      <c r="E95" s="60" t="s">
        <v>58</v>
      </c>
      <c r="F95" s="13" t="s">
        <v>21</v>
      </c>
      <c r="G95" s="39">
        <v>4.7</v>
      </c>
    </row>
    <row r="96" spans="1:7" ht="60" x14ac:dyDescent="0.25">
      <c r="A96" s="5" t="s">
        <v>182</v>
      </c>
      <c r="B96" s="17" t="s">
        <v>55</v>
      </c>
      <c r="C96" s="13" t="s">
        <v>47</v>
      </c>
      <c r="D96" s="13" t="s">
        <v>56</v>
      </c>
      <c r="E96" s="60" t="s">
        <v>58</v>
      </c>
      <c r="F96" s="13" t="s">
        <v>15</v>
      </c>
      <c r="G96" s="39">
        <v>2974.2</v>
      </c>
    </row>
    <row r="97" spans="1:7" ht="60" x14ac:dyDescent="0.25">
      <c r="A97" s="56" t="s">
        <v>185</v>
      </c>
      <c r="B97" s="17"/>
      <c r="C97" s="13" t="s">
        <v>47</v>
      </c>
      <c r="D97" s="13"/>
      <c r="E97" s="71">
        <v>4320173180</v>
      </c>
      <c r="F97" s="13"/>
      <c r="G97" s="39">
        <f>SUM(G98)</f>
        <v>229</v>
      </c>
    </row>
    <row r="98" spans="1:7" ht="60" x14ac:dyDescent="0.25">
      <c r="A98" s="5" t="s">
        <v>182</v>
      </c>
      <c r="B98" s="17" t="s">
        <v>55</v>
      </c>
      <c r="C98" s="13" t="s">
        <v>47</v>
      </c>
      <c r="D98" s="13" t="s">
        <v>56</v>
      </c>
      <c r="E98" s="71">
        <v>4320173180</v>
      </c>
      <c r="F98" s="13" t="s">
        <v>15</v>
      </c>
      <c r="G98" s="39">
        <v>229</v>
      </c>
    </row>
    <row r="99" spans="1:7" ht="90" x14ac:dyDescent="0.25">
      <c r="A99" s="6" t="s">
        <v>186</v>
      </c>
      <c r="B99" s="17"/>
      <c r="C99" s="13" t="s">
        <v>47</v>
      </c>
      <c r="D99" s="13"/>
      <c r="E99" s="71" t="s">
        <v>143</v>
      </c>
      <c r="F99" s="13"/>
      <c r="G99" s="39">
        <f>SUM(G100:G101)</f>
        <v>8145.8</v>
      </c>
    </row>
    <row r="100" spans="1:7" ht="60" x14ac:dyDescent="0.25">
      <c r="A100" s="51" t="s">
        <v>180</v>
      </c>
      <c r="B100" s="17" t="s">
        <v>55</v>
      </c>
      <c r="C100" s="13" t="s">
        <v>47</v>
      </c>
      <c r="D100" s="13" t="s">
        <v>56</v>
      </c>
      <c r="E100" s="71" t="s">
        <v>143</v>
      </c>
      <c r="F100" s="13" t="s">
        <v>21</v>
      </c>
      <c r="G100" s="39">
        <v>67</v>
      </c>
    </row>
    <row r="101" spans="1:7" ht="60" x14ac:dyDescent="0.25">
      <c r="A101" s="5" t="s">
        <v>182</v>
      </c>
      <c r="B101" s="17" t="s">
        <v>55</v>
      </c>
      <c r="C101" s="13" t="s">
        <v>47</v>
      </c>
      <c r="D101" s="13" t="s">
        <v>56</v>
      </c>
      <c r="E101" s="71" t="s">
        <v>143</v>
      </c>
      <c r="F101" s="13" t="s">
        <v>15</v>
      </c>
      <c r="G101" s="39">
        <v>8078.8</v>
      </c>
    </row>
    <row r="102" spans="1:7" ht="75" x14ac:dyDescent="0.25">
      <c r="A102" s="56" t="s">
        <v>187</v>
      </c>
      <c r="B102" s="17"/>
      <c r="C102" s="13" t="s">
        <v>47</v>
      </c>
      <c r="D102" s="13"/>
      <c r="E102" s="60" t="s">
        <v>59</v>
      </c>
      <c r="F102" s="13"/>
      <c r="G102" s="39">
        <f>SUM(G103:G104)</f>
        <v>1125.8</v>
      </c>
    </row>
    <row r="103" spans="1:7" ht="60" x14ac:dyDescent="0.25">
      <c r="A103" s="51" t="s">
        <v>180</v>
      </c>
      <c r="B103" s="17" t="s">
        <v>55</v>
      </c>
      <c r="C103" s="13" t="s">
        <v>47</v>
      </c>
      <c r="D103" s="13" t="s">
        <v>56</v>
      </c>
      <c r="E103" s="60" t="s">
        <v>59</v>
      </c>
      <c r="F103" s="13" t="s">
        <v>21</v>
      </c>
      <c r="G103" s="39">
        <v>23.5</v>
      </c>
    </row>
    <row r="104" spans="1:7" ht="60" x14ac:dyDescent="0.25">
      <c r="A104" s="5" t="s">
        <v>182</v>
      </c>
      <c r="B104" s="17" t="s">
        <v>55</v>
      </c>
      <c r="C104" s="13" t="s">
        <v>47</v>
      </c>
      <c r="D104" s="13" t="s">
        <v>56</v>
      </c>
      <c r="E104" s="60" t="s">
        <v>59</v>
      </c>
      <c r="F104" s="13" t="s">
        <v>15</v>
      </c>
      <c r="G104" s="39">
        <v>1102.3</v>
      </c>
    </row>
    <row r="105" spans="1:7" ht="105" x14ac:dyDescent="0.25">
      <c r="A105" s="45" t="s">
        <v>188</v>
      </c>
      <c r="B105" s="17"/>
      <c r="C105" s="13" t="s">
        <v>47</v>
      </c>
      <c r="D105" s="13"/>
      <c r="E105" s="72" t="s">
        <v>60</v>
      </c>
      <c r="F105" s="13"/>
      <c r="G105" s="39">
        <f>SUM(G106)</f>
        <v>877.2</v>
      </c>
    </row>
    <row r="106" spans="1:7" ht="60" x14ac:dyDescent="0.25">
      <c r="A106" s="5" t="s">
        <v>182</v>
      </c>
      <c r="B106" s="17" t="s">
        <v>55</v>
      </c>
      <c r="C106" s="13" t="s">
        <v>47</v>
      </c>
      <c r="D106" s="13" t="s">
        <v>56</v>
      </c>
      <c r="E106" s="72" t="s">
        <v>60</v>
      </c>
      <c r="F106" s="13" t="s">
        <v>15</v>
      </c>
      <c r="G106" s="39">
        <v>877.2</v>
      </c>
    </row>
    <row r="107" spans="1:7" ht="108" customHeight="1" x14ac:dyDescent="0.25">
      <c r="A107" s="6" t="s">
        <v>189</v>
      </c>
      <c r="B107" s="17"/>
      <c r="C107" s="13" t="s">
        <v>47</v>
      </c>
      <c r="D107" s="13"/>
      <c r="E107" s="60">
        <v>4320153031</v>
      </c>
      <c r="F107" s="13"/>
      <c r="G107" s="39">
        <f>SUM(G108:G109)</f>
        <v>13358.5</v>
      </c>
    </row>
    <row r="108" spans="1:7" ht="105" x14ac:dyDescent="0.25">
      <c r="A108" s="5" t="s">
        <v>179</v>
      </c>
      <c r="B108" s="17" t="s">
        <v>55</v>
      </c>
      <c r="C108" s="13" t="s">
        <v>47</v>
      </c>
      <c r="D108" s="13" t="s">
        <v>56</v>
      </c>
      <c r="E108" s="60">
        <v>4320153031</v>
      </c>
      <c r="F108" s="13" t="s">
        <v>20</v>
      </c>
      <c r="G108" s="39">
        <v>97.7</v>
      </c>
    </row>
    <row r="109" spans="1:7" ht="60" x14ac:dyDescent="0.25">
      <c r="A109" s="5" t="s">
        <v>182</v>
      </c>
      <c r="B109" s="17" t="s">
        <v>55</v>
      </c>
      <c r="C109" s="13" t="s">
        <v>47</v>
      </c>
      <c r="D109" s="13" t="s">
        <v>56</v>
      </c>
      <c r="E109" s="60">
        <v>4320153031</v>
      </c>
      <c r="F109" s="13" t="s">
        <v>15</v>
      </c>
      <c r="G109" s="39">
        <v>13260.8</v>
      </c>
    </row>
    <row r="110" spans="1:7" ht="75" x14ac:dyDescent="0.25">
      <c r="A110" s="5" t="s">
        <v>272</v>
      </c>
      <c r="B110" s="17"/>
      <c r="C110" s="13" t="s">
        <v>47</v>
      </c>
      <c r="D110" s="13"/>
      <c r="E110" s="60">
        <v>4320173050</v>
      </c>
      <c r="F110" s="13"/>
      <c r="G110" s="39">
        <f>SUM(G111)</f>
        <v>4788.3</v>
      </c>
    </row>
    <row r="111" spans="1:7" ht="60" x14ac:dyDescent="0.25">
      <c r="A111" s="5" t="s">
        <v>182</v>
      </c>
      <c r="B111" s="17" t="s">
        <v>55</v>
      </c>
      <c r="C111" s="13" t="s">
        <v>47</v>
      </c>
      <c r="D111" s="13" t="s">
        <v>61</v>
      </c>
      <c r="E111" s="16" t="s">
        <v>164</v>
      </c>
      <c r="F111" s="13" t="s">
        <v>15</v>
      </c>
      <c r="G111" s="39">
        <v>4788.3</v>
      </c>
    </row>
    <row r="112" spans="1:7" ht="60" x14ac:dyDescent="0.25">
      <c r="A112" s="5" t="s">
        <v>62</v>
      </c>
      <c r="B112" s="17"/>
      <c r="C112" s="13" t="s">
        <v>47</v>
      </c>
      <c r="D112" s="13" t="s">
        <v>28</v>
      </c>
      <c r="E112" s="16" t="s">
        <v>165</v>
      </c>
      <c r="F112" s="13"/>
      <c r="G112" s="39">
        <f>G114+G119+G115+G117</f>
        <v>10676.2</v>
      </c>
    </row>
    <row r="113" spans="1:7" ht="30" x14ac:dyDescent="0.25">
      <c r="A113" s="51" t="s">
        <v>190</v>
      </c>
      <c r="B113" s="17"/>
      <c r="C113" s="13" t="s">
        <v>47</v>
      </c>
      <c r="D113" s="13"/>
      <c r="E113" s="16" t="s">
        <v>64</v>
      </c>
      <c r="F113" s="13"/>
      <c r="G113" s="39">
        <f>SUM(G114+G115)</f>
        <v>7664.8</v>
      </c>
    </row>
    <row r="114" spans="1:7" ht="60" x14ac:dyDescent="0.25">
      <c r="A114" s="5" t="s">
        <v>182</v>
      </c>
      <c r="B114" s="17" t="s">
        <v>63</v>
      </c>
      <c r="C114" s="13" t="s">
        <v>47</v>
      </c>
      <c r="D114" s="13" t="s">
        <v>28</v>
      </c>
      <c r="E114" s="16" t="s">
        <v>64</v>
      </c>
      <c r="F114" s="13" t="s">
        <v>15</v>
      </c>
      <c r="G114" s="39">
        <v>7648.8</v>
      </c>
    </row>
    <row r="115" spans="1:7" ht="52.5" customHeight="1" x14ac:dyDescent="0.25">
      <c r="A115" s="5" t="s">
        <v>182</v>
      </c>
      <c r="B115" s="17" t="s">
        <v>63</v>
      </c>
      <c r="C115" s="13" t="s">
        <v>47</v>
      </c>
      <c r="D115" s="13" t="s">
        <v>13</v>
      </c>
      <c r="E115" s="16" t="s">
        <v>64</v>
      </c>
      <c r="F115" s="13" t="s">
        <v>15</v>
      </c>
      <c r="G115" s="39">
        <v>16</v>
      </c>
    </row>
    <row r="116" spans="1:7" ht="60" x14ac:dyDescent="0.25">
      <c r="A116" s="51" t="s">
        <v>191</v>
      </c>
      <c r="B116" s="17"/>
      <c r="C116" s="13" t="s">
        <v>47</v>
      </c>
      <c r="D116" s="13"/>
      <c r="E116" s="16">
        <v>4330142400</v>
      </c>
      <c r="F116" s="13"/>
      <c r="G116" s="39">
        <f>SUM(G117)</f>
        <v>2911.4</v>
      </c>
    </row>
    <row r="117" spans="1:7" ht="60" x14ac:dyDescent="0.25">
      <c r="A117" s="5" t="s">
        <v>182</v>
      </c>
      <c r="B117" s="17" t="s">
        <v>63</v>
      </c>
      <c r="C117" s="13" t="s">
        <v>47</v>
      </c>
      <c r="D117" s="13" t="s">
        <v>28</v>
      </c>
      <c r="E117" s="16">
        <v>4330142400</v>
      </c>
      <c r="F117" s="13" t="s">
        <v>15</v>
      </c>
      <c r="G117" s="39">
        <v>2911.4</v>
      </c>
    </row>
    <row r="118" spans="1:7" ht="30" x14ac:dyDescent="0.25">
      <c r="A118" s="56" t="s">
        <v>273</v>
      </c>
      <c r="B118" s="17"/>
      <c r="C118" s="13" t="s">
        <v>47</v>
      </c>
      <c r="D118" s="13"/>
      <c r="E118" s="16" t="s">
        <v>65</v>
      </c>
      <c r="F118" s="13"/>
      <c r="G118" s="39">
        <f>SUM(G119)</f>
        <v>100</v>
      </c>
    </row>
    <row r="119" spans="1:7" ht="60" x14ac:dyDescent="0.25">
      <c r="A119" s="5" t="s">
        <v>182</v>
      </c>
      <c r="B119" s="17" t="s">
        <v>63</v>
      </c>
      <c r="C119" s="13" t="s">
        <v>47</v>
      </c>
      <c r="D119" s="13" t="s">
        <v>28</v>
      </c>
      <c r="E119" s="16" t="s">
        <v>65</v>
      </c>
      <c r="F119" s="13" t="s">
        <v>15</v>
      </c>
      <c r="G119" s="39">
        <v>100</v>
      </c>
    </row>
    <row r="120" spans="1:7" ht="60" x14ac:dyDescent="0.25">
      <c r="A120" s="3" t="s">
        <v>66</v>
      </c>
      <c r="B120" s="18"/>
      <c r="C120" s="13" t="s">
        <v>47</v>
      </c>
      <c r="D120" s="13" t="s">
        <v>68</v>
      </c>
      <c r="E120" s="16" t="s">
        <v>166</v>
      </c>
      <c r="F120" s="13"/>
      <c r="G120" s="39">
        <f>G122+G124+G126</f>
        <v>662.8</v>
      </c>
    </row>
    <row r="121" spans="1:7" ht="195" x14ac:dyDescent="0.25">
      <c r="A121" s="46" t="s">
        <v>192</v>
      </c>
      <c r="B121" s="18"/>
      <c r="C121" s="13" t="s">
        <v>47</v>
      </c>
      <c r="D121" s="13" t="s">
        <v>68</v>
      </c>
      <c r="E121" s="10" t="s">
        <v>69</v>
      </c>
      <c r="F121" s="13"/>
      <c r="G121" s="39">
        <f>SUM(G122)</f>
        <v>408.6</v>
      </c>
    </row>
    <row r="122" spans="1:7" ht="60" x14ac:dyDescent="0.25">
      <c r="A122" s="5" t="s">
        <v>182</v>
      </c>
      <c r="B122" s="17" t="s">
        <v>55</v>
      </c>
      <c r="C122" s="13" t="s">
        <v>47</v>
      </c>
      <c r="D122" s="13" t="s">
        <v>68</v>
      </c>
      <c r="E122" s="10" t="s">
        <v>69</v>
      </c>
      <c r="F122" s="13" t="s">
        <v>15</v>
      </c>
      <c r="G122" s="39">
        <v>408.6</v>
      </c>
    </row>
    <row r="123" spans="1:7" ht="59.25" customHeight="1" x14ac:dyDescent="0.25">
      <c r="A123" s="51" t="s">
        <v>193</v>
      </c>
      <c r="B123" s="17"/>
      <c r="C123" s="13" t="s">
        <v>47</v>
      </c>
      <c r="D123" s="13" t="s">
        <v>68</v>
      </c>
      <c r="E123" s="10">
        <v>4340143610</v>
      </c>
      <c r="F123" s="13"/>
      <c r="G123" s="39">
        <f>SUM(G124)</f>
        <v>20.2</v>
      </c>
    </row>
    <row r="124" spans="1:7" ht="60" x14ac:dyDescent="0.25">
      <c r="A124" s="5" t="s">
        <v>182</v>
      </c>
      <c r="B124" s="17" t="s">
        <v>55</v>
      </c>
      <c r="C124" s="13" t="s">
        <v>47</v>
      </c>
      <c r="D124" s="13" t="s">
        <v>68</v>
      </c>
      <c r="E124" s="10">
        <v>4340143610</v>
      </c>
      <c r="F124" s="13" t="s">
        <v>15</v>
      </c>
      <c r="G124" s="39">
        <v>20.2</v>
      </c>
    </row>
    <row r="125" spans="1:7" ht="54.75" customHeight="1" x14ac:dyDescent="0.25">
      <c r="A125" s="6" t="s">
        <v>274</v>
      </c>
      <c r="B125" s="17"/>
      <c r="C125" s="13" t="s">
        <v>47</v>
      </c>
      <c r="D125" s="13" t="s">
        <v>68</v>
      </c>
      <c r="E125" s="10">
        <v>4340143611</v>
      </c>
      <c r="F125" s="13"/>
      <c r="G125" s="39">
        <f>SUM(G126)</f>
        <v>234</v>
      </c>
    </row>
    <row r="126" spans="1:7" ht="51.75" customHeight="1" x14ac:dyDescent="0.25">
      <c r="A126" s="5" t="s">
        <v>182</v>
      </c>
      <c r="B126" s="17" t="s">
        <v>55</v>
      </c>
      <c r="C126" s="13" t="s">
        <v>47</v>
      </c>
      <c r="D126" s="13" t="s">
        <v>68</v>
      </c>
      <c r="E126" s="10">
        <v>4340143611</v>
      </c>
      <c r="F126" s="13" t="s">
        <v>15</v>
      </c>
      <c r="G126" s="39">
        <v>234</v>
      </c>
    </row>
    <row r="127" spans="1:7" ht="60" x14ac:dyDescent="0.25">
      <c r="A127" s="5" t="s">
        <v>70</v>
      </c>
      <c r="B127" s="18"/>
      <c r="C127" s="13" t="s">
        <v>47</v>
      </c>
      <c r="D127" s="13" t="s">
        <v>42</v>
      </c>
      <c r="E127" s="16" t="s">
        <v>167</v>
      </c>
      <c r="F127" s="13"/>
      <c r="G127" s="39">
        <f>G128+G134+G135</f>
        <v>6188.7</v>
      </c>
    </row>
    <row r="128" spans="1:7" ht="60" x14ac:dyDescent="0.25">
      <c r="A128" s="51" t="s">
        <v>275</v>
      </c>
      <c r="B128" s="17" t="s">
        <v>71</v>
      </c>
      <c r="C128" s="13" t="s">
        <v>47</v>
      </c>
      <c r="D128" s="13" t="s">
        <v>42</v>
      </c>
      <c r="E128" s="16" t="s">
        <v>72</v>
      </c>
      <c r="F128" s="13"/>
      <c r="G128" s="39">
        <f>G129+G130+G131+G132</f>
        <v>3501</v>
      </c>
    </row>
    <row r="129" spans="1:7" ht="105" x14ac:dyDescent="0.25">
      <c r="A129" s="5" t="s">
        <v>179</v>
      </c>
      <c r="B129" s="17" t="s">
        <v>71</v>
      </c>
      <c r="C129" s="13" t="s">
        <v>47</v>
      </c>
      <c r="D129" s="13" t="s">
        <v>42</v>
      </c>
      <c r="E129" s="16" t="s">
        <v>72</v>
      </c>
      <c r="F129" s="13" t="s">
        <v>20</v>
      </c>
      <c r="G129" s="39">
        <v>2816</v>
      </c>
    </row>
    <row r="130" spans="1:7" ht="60" x14ac:dyDescent="0.25">
      <c r="A130" s="5" t="s">
        <v>180</v>
      </c>
      <c r="B130" s="17" t="s">
        <v>71</v>
      </c>
      <c r="C130" s="13" t="s">
        <v>47</v>
      </c>
      <c r="D130" s="13" t="s">
        <v>42</v>
      </c>
      <c r="E130" s="16" t="s">
        <v>72</v>
      </c>
      <c r="F130" s="13" t="s">
        <v>21</v>
      </c>
      <c r="G130" s="39">
        <v>675.7</v>
      </c>
    </row>
    <row r="131" spans="1:7" ht="60" x14ac:dyDescent="0.25">
      <c r="A131" s="5" t="s">
        <v>181</v>
      </c>
      <c r="B131" s="17" t="s">
        <v>71</v>
      </c>
      <c r="C131" s="13" t="s">
        <v>47</v>
      </c>
      <c r="D131" s="13" t="s">
        <v>42</v>
      </c>
      <c r="E131" s="16" t="s">
        <v>72</v>
      </c>
      <c r="F131" s="13" t="s">
        <v>22</v>
      </c>
      <c r="G131" s="39">
        <v>8.3000000000000007</v>
      </c>
    </row>
    <row r="132" spans="1:7" ht="60" x14ac:dyDescent="0.25">
      <c r="A132" s="5" t="s">
        <v>180</v>
      </c>
      <c r="B132" s="17" t="s">
        <v>71</v>
      </c>
      <c r="C132" s="13" t="s">
        <v>47</v>
      </c>
      <c r="D132" s="13" t="s">
        <v>13</v>
      </c>
      <c r="E132" s="16" t="s">
        <v>72</v>
      </c>
      <c r="F132" s="13" t="s">
        <v>21</v>
      </c>
      <c r="G132" s="39">
        <v>1</v>
      </c>
    </row>
    <row r="133" spans="1:7" ht="60" x14ac:dyDescent="0.25">
      <c r="A133" s="51" t="s">
        <v>194</v>
      </c>
      <c r="B133" s="18"/>
      <c r="C133" s="13" t="s">
        <v>47</v>
      </c>
      <c r="D133" s="13" t="s">
        <v>42</v>
      </c>
      <c r="E133" s="16" t="s">
        <v>74</v>
      </c>
      <c r="F133" s="13"/>
      <c r="G133" s="39">
        <f>SUM(G134)</f>
        <v>190</v>
      </c>
    </row>
    <row r="134" spans="1:7" ht="45" x14ac:dyDescent="0.25">
      <c r="A134" s="5" t="s">
        <v>180</v>
      </c>
      <c r="B134" s="18" t="s">
        <v>73</v>
      </c>
      <c r="C134" s="13" t="s">
        <v>47</v>
      </c>
      <c r="D134" s="13" t="s">
        <v>42</v>
      </c>
      <c r="E134" s="16" t="s">
        <v>74</v>
      </c>
      <c r="F134" s="13" t="s">
        <v>21</v>
      </c>
      <c r="G134" s="39">
        <v>190</v>
      </c>
    </row>
    <row r="135" spans="1:7" ht="45" x14ac:dyDescent="0.25">
      <c r="A135" s="51" t="s">
        <v>276</v>
      </c>
      <c r="B135" s="18" t="s">
        <v>73</v>
      </c>
      <c r="C135" s="13" t="s">
        <v>47</v>
      </c>
      <c r="D135" s="13" t="s">
        <v>42</v>
      </c>
      <c r="E135" s="16" t="s">
        <v>75</v>
      </c>
      <c r="F135" s="13"/>
      <c r="G135" s="39">
        <f>G136+G137</f>
        <v>2497.6999999999998</v>
      </c>
    </row>
    <row r="136" spans="1:7" ht="105" x14ac:dyDescent="0.25">
      <c r="A136" s="5" t="s">
        <v>179</v>
      </c>
      <c r="B136" s="18" t="s">
        <v>73</v>
      </c>
      <c r="C136" s="13" t="s">
        <v>47</v>
      </c>
      <c r="D136" s="13" t="s">
        <v>42</v>
      </c>
      <c r="E136" s="16" t="s">
        <v>75</v>
      </c>
      <c r="F136" s="13" t="s">
        <v>20</v>
      </c>
      <c r="G136" s="39">
        <v>2440</v>
      </c>
    </row>
    <row r="137" spans="1:7" ht="45" x14ac:dyDescent="0.25">
      <c r="A137" s="5" t="s">
        <v>180</v>
      </c>
      <c r="B137" s="18" t="s">
        <v>73</v>
      </c>
      <c r="C137" s="13" t="s">
        <v>47</v>
      </c>
      <c r="D137" s="13" t="s">
        <v>42</v>
      </c>
      <c r="E137" s="16" t="s">
        <v>75</v>
      </c>
      <c r="F137" s="13" t="s">
        <v>21</v>
      </c>
      <c r="G137" s="39">
        <v>57.7</v>
      </c>
    </row>
    <row r="138" spans="1:7" ht="75" x14ac:dyDescent="0.25">
      <c r="A138" s="51" t="s">
        <v>277</v>
      </c>
      <c r="B138" s="18" t="s">
        <v>67</v>
      </c>
      <c r="C138" s="13" t="s">
        <v>47</v>
      </c>
      <c r="D138" s="13" t="s">
        <v>42</v>
      </c>
      <c r="E138" s="10">
        <v>4360000000</v>
      </c>
      <c r="F138" s="13"/>
      <c r="G138" s="39">
        <f>G140+G141</f>
        <v>2722.7999999999997</v>
      </c>
    </row>
    <row r="139" spans="1:7" ht="60" x14ac:dyDescent="0.25">
      <c r="A139" s="51" t="s">
        <v>195</v>
      </c>
      <c r="B139" s="18"/>
      <c r="C139" s="13" t="s">
        <v>47</v>
      </c>
      <c r="D139" s="13" t="s">
        <v>42</v>
      </c>
      <c r="E139" s="10" t="s">
        <v>76</v>
      </c>
      <c r="F139" s="13"/>
      <c r="G139" s="39">
        <f>SUM(G140:G141)</f>
        <v>2722.7999999999997</v>
      </c>
    </row>
    <row r="140" spans="1:7" ht="45" x14ac:dyDescent="0.25">
      <c r="A140" s="5" t="s">
        <v>180</v>
      </c>
      <c r="B140" s="17" t="s">
        <v>50</v>
      </c>
      <c r="C140" s="13" t="s">
        <v>47</v>
      </c>
      <c r="D140" s="13" t="s">
        <v>42</v>
      </c>
      <c r="E140" s="10" t="s">
        <v>76</v>
      </c>
      <c r="F140" s="13" t="s">
        <v>21</v>
      </c>
      <c r="G140" s="39">
        <v>603.1</v>
      </c>
    </row>
    <row r="141" spans="1:7" ht="60" x14ac:dyDescent="0.25">
      <c r="A141" s="5" t="s">
        <v>182</v>
      </c>
      <c r="B141" s="17" t="s">
        <v>55</v>
      </c>
      <c r="C141" s="13" t="s">
        <v>47</v>
      </c>
      <c r="D141" s="13" t="s">
        <v>42</v>
      </c>
      <c r="E141" s="10" t="s">
        <v>76</v>
      </c>
      <c r="F141" s="13" t="s">
        <v>15</v>
      </c>
      <c r="G141" s="39">
        <v>2119.6999999999998</v>
      </c>
    </row>
    <row r="142" spans="1:7" ht="30" x14ac:dyDescent="0.25">
      <c r="A142" s="22" t="s">
        <v>77</v>
      </c>
      <c r="B142" s="18"/>
      <c r="C142" s="13" t="s">
        <v>47</v>
      </c>
      <c r="D142" s="13"/>
      <c r="E142" s="16"/>
      <c r="F142" s="13"/>
      <c r="G142" s="39">
        <f>G143+G153+G154+G158+G164+G173+G176+G177+G157</f>
        <v>43930.200000000004</v>
      </c>
    </row>
    <row r="143" spans="1:7" ht="75" x14ac:dyDescent="0.25">
      <c r="A143" s="51" t="s">
        <v>219</v>
      </c>
      <c r="B143" s="18"/>
      <c r="C143" s="13" t="s">
        <v>47</v>
      </c>
      <c r="D143" s="13"/>
      <c r="E143" s="16" t="s">
        <v>78</v>
      </c>
      <c r="F143" s="28"/>
      <c r="G143" s="40">
        <f>G145+G147+G149+G150</f>
        <v>30781.3</v>
      </c>
    </row>
    <row r="144" spans="1:7" ht="90" x14ac:dyDescent="0.25">
      <c r="A144" s="6" t="s">
        <v>196</v>
      </c>
      <c r="B144" s="73"/>
      <c r="C144" s="13" t="s">
        <v>47</v>
      </c>
      <c r="D144" s="13"/>
      <c r="E144" s="72" t="s">
        <v>144</v>
      </c>
      <c r="F144" s="28"/>
      <c r="G144" s="40">
        <f>SUM(G145)</f>
        <v>9809</v>
      </c>
    </row>
    <row r="145" spans="1:7" ht="60" x14ac:dyDescent="0.25">
      <c r="A145" s="5" t="s">
        <v>182</v>
      </c>
      <c r="B145" s="17" t="s">
        <v>55</v>
      </c>
      <c r="C145" s="13" t="s">
        <v>47</v>
      </c>
      <c r="D145" s="13" t="s">
        <v>56</v>
      </c>
      <c r="E145" s="72" t="s">
        <v>144</v>
      </c>
      <c r="F145" s="27">
        <v>600</v>
      </c>
      <c r="G145" s="40">
        <v>9809</v>
      </c>
    </row>
    <row r="146" spans="1:7" ht="45" x14ac:dyDescent="0.25">
      <c r="A146" s="6" t="s">
        <v>278</v>
      </c>
      <c r="B146" s="18"/>
      <c r="C146" s="13" t="s">
        <v>47</v>
      </c>
      <c r="D146" s="13"/>
      <c r="E146" s="10" t="s">
        <v>279</v>
      </c>
      <c r="F146" s="27"/>
      <c r="G146" s="40">
        <f>SUM(G147)</f>
        <v>18401.8</v>
      </c>
    </row>
    <row r="147" spans="1:7" ht="45" x14ac:dyDescent="0.25">
      <c r="A147" s="5" t="s">
        <v>182</v>
      </c>
      <c r="B147" s="18" t="s">
        <v>67</v>
      </c>
      <c r="C147" s="13" t="s">
        <v>47</v>
      </c>
      <c r="D147" s="13" t="s">
        <v>56</v>
      </c>
      <c r="E147" s="10" t="s">
        <v>279</v>
      </c>
      <c r="F147" s="28" t="s">
        <v>15</v>
      </c>
      <c r="G147" s="40">
        <v>18401.8</v>
      </c>
    </row>
    <row r="148" spans="1:7" ht="105" x14ac:dyDescent="0.25">
      <c r="A148" s="51" t="s">
        <v>280</v>
      </c>
      <c r="B148" s="18"/>
      <c r="C148" s="13" t="s">
        <v>47</v>
      </c>
      <c r="D148" s="13" t="s">
        <v>42</v>
      </c>
      <c r="E148" s="10" t="s">
        <v>79</v>
      </c>
      <c r="F148" s="28"/>
      <c r="G148" s="40">
        <f>SUM(G149:G150)</f>
        <v>2570.5</v>
      </c>
    </row>
    <row r="149" spans="1:7" ht="45" x14ac:dyDescent="0.25">
      <c r="A149" s="5" t="s">
        <v>180</v>
      </c>
      <c r="B149" s="17" t="s">
        <v>50</v>
      </c>
      <c r="C149" s="13" t="s">
        <v>47</v>
      </c>
      <c r="D149" s="13" t="s">
        <v>42</v>
      </c>
      <c r="E149" s="10" t="s">
        <v>79</v>
      </c>
      <c r="F149" s="28" t="s">
        <v>21</v>
      </c>
      <c r="G149" s="40">
        <v>953.5</v>
      </c>
    </row>
    <row r="150" spans="1:7" ht="60" x14ac:dyDescent="0.25">
      <c r="A150" s="5" t="s">
        <v>182</v>
      </c>
      <c r="B150" s="17" t="s">
        <v>55</v>
      </c>
      <c r="C150" s="13" t="s">
        <v>47</v>
      </c>
      <c r="D150" s="13" t="s">
        <v>42</v>
      </c>
      <c r="E150" s="10" t="s">
        <v>79</v>
      </c>
      <c r="F150" s="28" t="s">
        <v>15</v>
      </c>
      <c r="G150" s="40">
        <v>1617</v>
      </c>
    </row>
    <row r="151" spans="1:7" ht="75" x14ac:dyDescent="0.25">
      <c r="A151" s="6" t="s">
        <v>281</v>
      </c>
      <c r="B151" s="17"/>
      <c r="C151" s="13" t="s">
        <v>47</v>
      </c>
      <c r="D151" s="13" t="s">
        <v>42</v>
      </c>
      <c r="E151" s="10">
        <v>4800000000</v>
      </c>
      <c r="F151" s="28"/>
      <c r="G151" s="40">
        <f>SUM(G153:G154)</f>
        <v>78.900000000000006</v>
      </c>
    </row>
    <row r="152" spans="1:7" ht="105" x14ac:dyDescent="0.25">
      <c r="A152" s="51" t="s">
        <v>282</v>
      </c>
      <c r="B152" s="17"/>
      <c r="C152" s="13" t="s">
        <v>47</v>
      </c>
      <c r="D152" s="13" t="s">
        <v>42</v>
      </c>
      <c r="E152" s="29">
        <v>4800100044</v>
      </c>
      <c r="F152" s="28"/>
      <c r="G152" s="40">
        <f>SUM(G153:G154)</f>
        <v>78.900000000000006</v>
      </c>
    </row>
    <row r="153" spans="1:7" ht="45" x14ac:dyDescent="0.25">
      <c r="A153" s="5" t="s">
        <v>180</v>
      </c>
      <c r="B153" s="17" t="s">
        <v>50</v>
      </c>
      <c r="C153" s="13" t="s">
        <v>47</v>
      </c>
      <c r="D153" s="13" t="s">
        <v>42</v>
      </c>
      <c r="E153" s="29">
        <v>4800100044</v>
      </c>
      <c r="F153" s="13" t="s">
        <v>21</v>
      </c>
      <c r="G153" s="38">
        <v>24.5</v>
      </c>
    </row>
    <row r="154" spans="1:7" ht="60" x14ac:dyDescent="0.25">
      <c r="A154" s="5" t="s">
        <v>182</v>
      </c>
      <c r="B154" s="17" t="s">
        <v>55</v>
      </c>
      <c r="C154" s="13" t="s">
        <v>47</v>
      </c>
      <c r="D154" s="13" t="s">
        <v>42</v>
      </c>
      <c r="E154" s="29">
        <v>4800100044</v>
      </c>
      <c r="F154" s="13" t="s">
        <v>15</v>
      </c>
      <c r="G154" s="38">
        <v>54.4</v>
      </c>
    </row>
    <row r="155" spans="1:7" ht="75" x14ac:dyDescent="0.25">
      <c r="A155" s="6" t="s">
        <v>283</v>
      </c>
      <c r="B155" s="69"/>
      <c r="C155" s="13" t="s">
        <v>47</v>
      </c>
      <c r="D155" s="13" t="s">
        <v>42</v>
      </c>
      <c r="E155" s="4" t="s">
        <v>199</v>
      </c>
      <c r="F155" s="13"/>
      <c r="G155" s="38">
        <f>SUM(G156)</f>
        <v>20</v>
      </c>
    </row>
    <row r="156" spans="1:7" ht="105" x14ac:dyDescent="0.25">
      <c r="A156" s="47" t="s">
        <v>198</v>
      </c>
      <c r="B156" s="69"/>
      <c r="C156" s="13" t="s">
        <v>47</v>
      </c>
      <c r="D156" s="13" t="s">
        <v>42</v>
      </c>
      <c r="E156" s="29" t="s">
        <v>172</v>
      </c>
      <c r="F156" s="13"/>
      <c r="G156" s="38">
        <f>SUM(G157)</f>
        <v>20</v>
      </c>
    </row>
    <row r="157" spans="1:7" ht="45" x14ac:dyDescent="0.25">
      <c r="A157" s="5" t="s">
        <v>180</v>
      </c>
      <c r="B157" s="17" t="s">
        <v>171</v>
      </c>
      <c r="C157" s="13" t="s">
        <v>47</v>
      </c>
      <c r="D157" s="13" t="s">
        <v>42</v>
      </c>
      <c r="E157" s="29" t="s">
        <v>172</v>
      </c>
      <c r="F157" s="13" t="s">
        <v>21</v>
      </c>
      <c r="G157" s="38">
        <v>20</v>
      </c>
    </row>
    <row r="158" spans="1:7" ht="75" x14ac:dyDescent="0.25">
      <c r="A158" s="6" t="s">
        <v>261</v>
      </c>
      <c r="B158" s="17"/>
      <c r="C158" s="13" t="s">
        <v>47</v>
      </c>
      <c r="D158" s="58"/>
      <c r="E158" s="10">
        <v>5300000000</v>
      </c>
      <c r="F158" s="13"/>
      <c r="G158" s="39">
        <f>G160+G161+G162+G163</f>
        <v>160.1</v>
      </c>
    </row>
    <row r="159" spans="1:7" ht="105" x14ac:dyDescent="0.25">
      <c r="A159" s="51" t="s">
        <v>262</v>
      </c>
      <c r="B159" s="17"/>
      <c r="C159" s="13" t="s">
        <v>47</v>
      </c>
      <c r="D159" s="58"/>
      <c r="E159" s="10" t="s">
        <v>81</v>
      </c>
      <c r="F159" s="13"/>
      <c r="G159" s="39">
        <f>SUM(G160:G163)</f>
        <v>160.1</v>
      </c>
    </row>
    <row r="160" spans="1:7" ht="45" x14ac:dyDescent="0.25">
      <c r="A160" s="5" t="s">
        <v>180</v>
      </c>
      <c r="B160" s="17" t="s">
        <v>50</v>
      </c>
      <c r="C160" s="13" t="s">
        <v>47</v>
      </c>
      <c r="D160" s="13" t="s">
        <v>13</v>
      </c>
      <c r="E160" s="10" t="s">
        <v>81</v>
      </c>
      <c r="F160" s="13" t="s">
        <v>21</v>
      </c>
      <c r="G160" s="39">
        <v>50.4</v>
      </c>
    </row>
    <row r="161" spans="1:9" ht="60" x14ac:dyDescent="0.25">
      <c r="A161" s="5" t="s">
        <v>182</v>
      </c>
      <c r="B161" s="17" t="s">
        <v>55</v>
      </c>
      <c r="C161" s="13" t="s">
        <v>47</v>
      </c>
      <c r="D161" s="13" t="s">
        <v>13</v>
      </c>
      <c r="E161" s="10" t="s">
        <v>81</v>
      </c>
      <c r="F161" s="13" t="s">
        <v>15</v>
      </c>
      <c r="G161" s="39">
        <v>39</v>
      </c>
    </row>
    <row r="162" spans="1:9" ht="75" x14ac:dyDescent="0.25">
      <c r="A162" s="6" t="s">
        <v>40</v>
      </c>
      <c r="B162" s="17" t="s">
        <v>55</v>
      </c>
      <c r="C162" s="13" t="s">
        <v>47</v>
      </c>
      <c r="D162" s="13" t="s">
        <v>42</v>
      </c>
      <c r="E162" s="10" t="s">
        <v>81</v>
      </c>
      <c r="F162" s="13" t="s">
        <v>21</v>
      </c>
      <c r="G162" s="39">
        <v>42.3</v>
      </c>
      <c r="I162" s="11"/>
    </row>
    <row r="163" spans="1:9" ht="60" x14ac:dyDescent="0.25">
      <c r="A163" s="5" t="s">
        <v>180</v>
      </c>
      <c r="B163" s="17" t="s">
        <v>55</v>
      </c>
      <c r="C163" s="13" t="s">
        <v>47</v>
      </c>
      <c r="D163" s="13" t="s">
        <v>42</v>
      </c>
      <c r="E163" s="10" t="s">
        <v>81</v>
      </c>
      <c r="F163" s="13" t="s">
        <v>15</v>
      </c>
      <c r="G163" s="39">
        <v>28.4</v>
      </c>
    </row>
    <row r="164" spans="1:9" ht="90" x14ac:dyDescent="0.25">
      <c r="A164" s="5" t="s">
        <v>284</v>
      </c>
      <c r="B164" s="17"/>
      <c r="C164" s="13" t="s">
        <v>47</v>
      </c>
      <c r="D164" s="13"/>
      <c r="E164" s="10" t="s">
        <v>82</v>
      </c>
      <c r="F164" s="13"/>
      <c r="G164" s="39">
        <f>SUM(G165)</f>
        <v>7857.5</v>
      </c>
    </row>
    <row r="165" spans="1:9" ht="90" x14ac:dyDescent="0.25">
      <c r="A165" s="5" t="s">
        <v>285</v>
      </c>
      <c r="B165" s="17"/>
      <c r="C165" s="13" t="s">
        <v>47</v>
      </c>
      <c r="D165" s="13"/>
      <c r="E165" s="37">
        <v>5410000000</v>
      </c>
      <c r="F165" s="13"/>
      <c r="G165" s="39">
        <f>SUM(G166+G168)</f>
        <v>7857.5</v>
      </c>
    </row>
    <row r="166" spans="1:9" ht="165" x14ac:dyDescent="0.25">
      <c r="A166" s="51" t="s">
        <v>201</v>
      </c>
      <c r="B166" s="74"/>
      <c r="C166" s="13" t="s">
        <v>47</v>
      </c>
      <c r="D166" s="13" t="s">
        <v>56</v>
      </c>
      <c r="E166" s="29" t="s">
        <v>147</v>
      </c>
      <c r="F166" s="13"/>
      <c r="G166" s="39">
        <v>4289.3999999999996</v>
      </c>
    </row>
    <row r="167" spans="1:9" ht="60" x14ac:dyDescent="0.25">
      <c r="A167" s="6" t="s">
        <v>202</v>
      </c>
      <c r="B167" s="17" t="s">
        <v>55</v>
      </c>
      <c r="C167" s="13" t="s">
        <v>47</v>
      </c>
      <c r="D167" s="13" t="s">
        <v>56</v>
      </c>
      <c r="E167" s="29" t="s">
        <v>147</v>
      </c>
      <c r="F167" s="13" t="s">
        <v>15</v>
      </c>
      <c r="G167" s="39">
        <v>4289.3999999999996</v>
      </c>
    </row>
    <row r="168" spans="1:9" ht="60" x14ac:dyDescent="0.25">
      <c r="A168" s="51" t="s">
        <v>203</v>
      </c>
      <c r="B168" s="69"/>
      <c r="C168" s="13" t="s">
        <v>47</v>
      </c>
      <c r="D168" s="13"/>
      <c r="E168" s="10" t="s">
        <v>83</v>
      </c>
      <c r="F168" s="13"/>
      <c r="G168" s="39">
        <f>SUM(G169:G170)</f>
        <v>3568.1</v>
      </c>
    </row>
    <row r="169" spans="1:9" ht="60" x14ac:dyDescent="0.25">
      <c r="A169" s="5" t="s">
        <v>180</v>
      </c>
      <c r="B169" s="17" t="s">
        <v>55</v>
      </c>
      <c r="C169" s="13" t="s">
        <v>47</v>
      </c>
      <c r="D169" s="13" t="s">
        <v>42</v>
      </c>
      <c r="E169" s="10" t="s">
        <v>83</v>
      </c>
      <c r="F169" s="13" t="s">
        <v>21</v>
      </c>
      <c r="G169" s="39">
        <v>820.4</v>
      </c>
    </row>
    <row r="170" spans="1:9" ht="60" x14ac:dyDescent="0.25">
      <c r="A170" s="6" t="s">
        <v>202</v>
      </c>
      <c r="B170" s="17" t="s">
        <v>55</v>
      </c>
      <c r="C170" s="13" t="s">
        <v>47</v>
      </c>
      <c r="D170" s="13" t="s">
        <v>42</v>
      </c>
      <c r="E170" s="10" t="s">
        <v>83</v>
      </c>
      <c r="F170" s="13" t="s">
        <v>15</v>
      </c>
      <c r="G170" s="39">
        <v>2747.7</v>
      </c>
    </row>
    <row r="171" spans="1:9" ht="90" x14ac:dyDescent="0.25">
      <c r="A171" s="5" t="s">
        <v>265</v>
      </c>
      <c r="B171" s="69"/>
      <c r="C171" s="13" t="s">
        <v>47</v>
      </c>
      <c r="D171" s="13"/>
      <c r="E171" s="16">
        <v>5600000000</v>
      </c>
      <c r="F171" s="13"/>
      <c r="G171" s="39">
        <f>SUM(G173)</f>
        <v>126</v>
      </c>
    </row>
    <row r="172" spans="1:9" ht="120" x14ac:dyDescent="0.25">
      <c r="A172" s="5" t="s">
        <v>266</v>
      </c>
      <c r="B172" s="17"/>
      <c r="C172" s="13" t="s">
        <v>47</v>
      </c>
      <c r="D172" s="13"/>
      <c r="E172" s="16" t="s">
        <v>84</v>
      </c>
      <c r="F172" s="13"/>
      <c r="G172" s="39">
        <f>SUM(G173)</f>
        <v>126</v>
      </c>
    </row>
    <row r="173" spans="1:9" ht="60" x14ac:dyDescent="0.25">
      <c r="A173" s="6" t="s">
        <v>202</v>
      </c>
      <c r="B173" s="17" t="s">
        <v>55</v>
      </c>
      <c r="C173" s="13" t="s">
        <v>47</v>
      </c>
      <c r="D173" s="13" t="s">
        <v>42</v>
      </c>
      <c r="E173" s="16" t="s">
        <v>84</v>
      </c>
      <c r="F173" s="13" t="s">
        <v>15</v>
      </c>
      <c r="G173" s="39">
        <v>126</v>
      </c>
    </row>
    <row r="174" spans="1:9" ht="75" x14ac:dyDescent="0.25">
      <c r="A174" s="6" t="s">
        <v>148</v>
      </c>
      <c r="B174" s="17"/>
      <c r="C174" s="13" t="s">
        <v>47</v>
      </c>
      <c r="D174" s="13"/>
      <c r="E174" s="7" t="s">
        <v>205</v>
      </c>
      <c r="F174" s="13"/>
      <c r="G174" s="39">
        <f>SUM(G175)</f>
        <v>518.4</v>
      </c>
    </row>
    <row r="175" spans="1:9" ht="105" x14ac:dyDescent="0.25">
      <c r="A175" s="6" t="s">
        <v>206</v>
      </c>
      <c r="B175" s="17"/>
      <c r="C175" s="13" t="s">
        <v>47</v>
      </c>
      <c r="D175" s="13" t="s">
        <v>107</v>
      </c>
      <c r="E175" s="29" t="s">
        <v>169</v>
      </c>
      <c r="F175" s="13"/>
      <c r="G175" s="39">
        <f>SUM(G176)</f>
        <v>518.4</v>
      </c>
    </row>
    <row r="176" spans="1:9" ht="60" x14ac:dyDescent="0.25">
      <c r="A176" s="6" t="s">
        <v>202</v>
      </c>
      <c r="B176" s="17" t="s">
        <v>63</v>
      </c>
      <c r="C176" s="13" t="s">
        <v>47</v>
      </c>
      <c r="D176" s="13" t="s">
        <v>107</v>
      </c>
      <c r="E176" s="29" t="s">
        <v>169</v>
      </c>
      <c r="F176" s="13" t="s">
        <v>15</v>
      </c>
      <c r="G176" s="39">
        <v>518.4</v>
      </c>
    </row>
    <row r="177" spans="1:7" ht="75" x14ac:dyDescent="0.25">
      <c r="A177" s="6" t="s">
        <v>204</v>
      </c>
      <c r="B177" s="18"/>
      <c r="C177" s="13" t="s">
        <v>47</v>
      </c>
      <c r="D177" s="13"/>
      <c r="E177" s="20" t="s">
        <v>85</v>
      </c>
      <c r="F177" s="13"/>
      <c r="G177" s="39">
        <f>SUM(G179:G180)</f>
        <v>4388</v>
      </c>
    </row>
    <row r="178" spans="1:7" ht="255" x14ac:dyDescent="0.25">
      <c r="A178" s="48" t="s">
        <v>176</v>
      </c>
      <c r="B178" s="18"/>
      <c r="C178" s="13" t="s">
        <v>47</v>
      </c>
      <c r="D178" s="13"/>
      <c r="E178" s="16" t="s">
        <v>44</v>
      </c>
      <c r="F178" s="13"/>
      <c r="G178" s="39">
        <f>SUM(G179:G180)</f>
        <v>4388</v>
      </c>
    </row>
    <row r="179" spans="1:7" ht="60" x14ac:dyDescent="0.25">
      <c r="A179" s="6" t="s">
        <v>202</v>
      </c>
      <c r="B179" s="17" t="s">
        <v>63</v>
      </c>
      <c r="C179" s="13" t="s">
        <v>47</v>
      </c>
      <c r="D179" s="13" t="s">
        <v>28</v>
      </c>
      <c r="E179" s="16" t="s">
        <v>44</v>
      </c>
      <c r="F179" s="13" t="s">
        <v>15</v>
      </c>
      <c r="G179" s="39">
        <v>1375</v>
      </c>
    </row>
    <row r="180" spans="1:7" ht="105" x14ac:dyDescent="0.25">
      <c r="A180" s="6" t="s">
        <v>179</v>
      </c>
      <c r="B180" s="18" t="s">
        <v>86</v>
      </c>
      <c r="C180" s="13" t="s">
        <v>47</v>
      </c>
      <c r="D180" s="13" t="s">
        <v>42</v>
      </c>
      <c r="E180" s="16" t="s">
        <v>44</v>
      </c>
      <c r="F180" s="13" t="s">
        <v>20</v>
      </c>
      <c r="G180" s="39">
        <v>3013</v>
      </c>
    </row>
    <row r="181" spans="1:7" ht="15.75" x14ac:dyDescent="0.25">
      <c r="A181" s="30" t="s">
        <v>87</v>
      </c>
      <c r="B181" s="31"/>
      <c r="C181" s="61" t="s">
        <v>47</v>
      </c>
      <c r="D181" s="61"/>
      <c r="E181" s="62"/>
      <c r="F181" s="61"/>
      <c r="G181" s="39">
        <f>G142+G75</f>
        <v>394485</v>
      </c>
    </row>
    <row r="182" spans="1:7" ht="75" x14ac:dyDescent="0.25">
      <c r="A182" s="6" t="s">
        <v>80</v>
      </c>
      <c r="B182" s="32"/>
      <c r="C182" s="13" t="s">
        <v>89</v>
      </c>
      <c r="D182" s="13" t="s">
        <v>13</v>
      </c>
      <c r="E182" s="10">
        <v>5000000000</v>
      </c>
      <c r="F182" s="13"/>
      <c r="G182" s="39">
        <v>1</v>
      </c>
    </row>
    <row r="183" spans="1:7" ht="60" x14ac:dyDescent="0.25">
      <c r="A183" s="6" t="s">
        <v>218</v>
      </c>
      <c r="B183" s="32" t="s">
        <v>88</v>
      </c>
      <c r="C183" s="13" t="s">
        <v>89</v>
      </c>
      <c r="D183" s="13" t="s">
        <v>13</v>
      </c>
      <c r="E183" s="10">
        <v>5000100046</v>
      </c>
      <c r="F183" s="13"/>
      <c r="G183" s="39">
        <f>SUM(G184)</f>
        <v>1</v>
      </c>
    </row>
    <row r="184" spans="1:7" ht="56.25" customHeight="1" x14ac:dyDescent="0.25">
      <c r="A184" s="5" t="s">
        <v>180</v>
      </c>
      <c r="B184" s="32" t="s">
        <v>88</v>
      </c>
      <c r="C184" s="13" t="s">
        <v>89</v>
      </c>
      <c r="D184" s="13" t="s">
        <v>13</v>
      </c>
      <c r="E184" s="10">
        <v>5000100046</v>
      </c>
      <c r="F184" s="13" t="s">
        <v>21</v>
      </c>
      <c r="G184" s="39">
        <v>1</v>
      </c>
    </row>
    <row r="185" spans="1:7" ht="98.25" customHeight="1" x14ac:dyDescent="0.25">
      <c r="A185" s="51" t="s">
        <v>261</v>
      </c>
      <c r="B185" s="32"/>
      <c r="C185" s="13" t="s">
        <v>89</v>
      </c>
      <c r="D185" s="13" t="s">
        <v>90</v>
      </c>
      <c r="E185" s="10">
        <v>5300000000</v>
      </c>
      <c r="F185" s="13"/>
      <c r="G185" s="39">
        <v>306.8</v>
      </c>
    </row>
    <row r="186" spans="1:7" ht="54.75" customHeight="1" x14ac:dyDescent="0.25">
      <c r="A186" s="51" t="s">
        <v>262</v>
      </c>
      <c r="B186" s="32" t="s">
        <v>88</v>
      </c>
      <c r="C186" s="13" t="s">
        <v>89</v>
      </c>
      <c r="D186" s="13" t="s">
        <v>90</v>
      </c>
      <c r="E186" s="10" t="s">
        <v>81</v>
      </c>
      <c r="F186" s="13"/>
      <c r="G186" s="39">
        <f>SUM(G187)</f>
        <v>306.8</v>
      </c>
    </row>
    <row r="187" spans="1:7" ht="60" x14ac:dyDescent="0.25">
      <c r="A187" s="5" t="s">
        <v>180</v>
      </c>
      <c r="B187" s="32" t="s">
        <v>88</v>
      </c>
      <c r="C187" s="13" t="s">
        <v>89</v>
      </c>
      <c r="D187" s="13" t="s">
        <v>90</v>
      </c>
      <c r="E187" s="10" t="s">
        <v>81</v>
      </c>
      <c r="F187" s="13" t="s">
        <v>21</v>
      </c>
      <c r="G187" s="39">
        <v>306.8</v>
      </c>
    </row>
    <row r="188" spans="1:7" ht="75" x14ac:dyDescent="0.25">
      <c r="A188" s="51" t="s">
        <v>204</v>
      </c>
      <c r="B188" s="32"/>
      <c r="C188" s="13" t="s">
        <v>89</v>
      </c>
      <c r="D188" s="13"/>
      <c r="E188" s="10">
        <v>5900000000</v>
      </c>
      <c r="F188" s="13"/>
      <c r="G188" s="39">
        <f>G191+G193+G195+G196+G197+G199+G200+G207</f>
        <v>78972.900000000009</v>
      </c>
    </row>
    <row r="189" spans="1:7" ht="75" x14ac:dyDescent="0.25">
      <c r="A189" s="51" t="s">
        <v>111</v>
      </c>
      <c r="B189" s="32"/>
      <c r="C189" s="13" t="s">
        <v>89</v>
      </c>
      <c r="D189" s="13"/>
      <c r="E189" s="7" t="s">
        <v>220</v>
      </c>
      <c r="F189" s="58"/>
      <c r="G189" s="59"/>
    </row>
    <row r="190" spans="1:7" ht="30" x14ac:dyDescent="0.25">
      <c r="A190" s="51" t="s">
        <v>221</v>
      </c>
      <c r="B190" s="75"/>
      <c r="C190" s="13" t="s">
        <v>89</v>
      </c>
      <c r="D190" s="13" t="s">
        <v>92</v>
      </c>
      <c r="E190" s="72">
        <v>5910100204</v>
      </c>
      <c r="F190" s="13"/>
      <c r="G190" s="39">
        <f>SUM(G191)</f>
        <v>8654.6</v>
      </c>
    </row>
    <row r="191" spans="1:7" ht="105" x14ac:dyDescent="0.25">
      <c r="A191" s="51" t="s">
        <v>179</v>
      </c>
      <c r="B191" s="32" t="s">
        <v>88</v>
      </c>
      <c r="C191" s="13" t="s">
        <v>89</v>
      </c>
      <c r="D191" s="13" t="s">
        <v>92</v>
      </c>
      <c r="E191" s="72">
        <v>5910100204</v>
      </c>
      <c r="F191" s="13" t="s">
        <v>20</v>
      </c>
      <c r="G191" s="39">
        <v>8654.6</v>
      </c>
    </row>
    <row r="192" spans="1:7" ht="75" x14ac:dyDescent="0.25">
      <c r="A192" s="51" t="s">
        <v>286</v>
      </c>
      <c r="B192" s="75"/>
      <c r="C192" s="13" t="s">
        <v>89</v>
      </c>
      <c r="D192" s="13" t="s">
        <v>90</v>
      </c>
      <c r="E192" s="72">
        <v>5910120290</v>
      </c>
      <c r="F192" s="13"/>
      <c r="G192" s="39">
        <f>SUM(G193)</f>
        <v>5181</v>
      </c>
    </row>
    <row r="193" spans="1:7" ht="105" x14ac:dyDescent="0.25">
      <c r="A193" s="51" t="s">
        <v>179</v>
      </c>
      <c r="B193" s="32" t="s">
        <v>93</v>
      </c>
      <c r="C193" s="13" t="s">
        <v>89</v>
      </c>
      <c r="D193" s="13" t="s">
        <v>90</v>
      </c>
      <c r="E193" s="72">
        <v>5910120290</v>
      </c>
      <c r="F193" s="13" t="s">
        <v>20</v>
      </c>
      <c r="G193" s="39">
        <v>5181</v>
      </c>
    </row>
    <row r="194" spans="1:7" ht="255" x14ac:dyDescent="0.25">
      <c r="A194" s="48" t="s">
        <v>176</v>
      </c>
      <c r="B194" s="32"/>
      <c r="C194" s="13" t="s">
        <v>89</v>
      </c>
      <c r="D194" s="13"/>
      <c r="E194" s="10" t="s">
        <v>44</v>
      </c>
      <c r="F194" s="13"/>
      <c r="G194" s="39">
        <f>SUM(G195:G197)</f>
        <v>9801.2999999999993</v>
      </c>
    </row>
    <row r="195" spans="1:7" ht="105" x14ac:dyDescent="0.25">
      <c r="A195" s="51" t="s">
        <v>179</v>
      </c>
      <c r="B195" s="32" t="s">
        <v>88</v>
      </c>
      <c r="C195" s="13" t="s">
        <v>89</v>
      </c>
      <c r="D195" s="13" t="s">
        <v>92</v>
      </c>
      <c r="E195" s="10" t="s">
        <v>44</v>
      </c>
      <c r="F195" s="13" t="s">
        <v>20</v>
      </c>
      <c r="G195" s="39">
        <v>3389</v>
      </c>
    </row>
    <row r="196" spans="1:7" ht="105" x14ac:dyDescent="0.25">
      <c r="A196" s="51" t="s">
        <v>179</v>
      </c>
      <c r="B196" s="32" t="s">
        <v>88</v>
      </c>
      <c r="C196" s="13" t="s">
        <v>89</v>
      </c>
      <c r="D196" s="13" t="s">
        <v>92</v>
      </c>
      <c r="E196" s="10" t="s">
        <v>94</v>
      </c>
      <c r="F196" s="13" t="s">
        <v>20</v>
      </c>
      <c r="G196" s="39">
        <v>371.3</v>
      </c>
    </row>
    <row r="197" spans="1:7" ht="105" x14ac:dyDescent="0.25">
      <c r="A197" s="51" t="s">
        <v>179</v>
      </c>
      <c r="B197" s="32" t="s">
        <v>93</v>
      </c>
      <c r="C197" s="13" t="s">
        <v>89</v>
      </c>
      <c r="D197" s="13" t="s">
        <v>90</v>
      </c>
      <c r="E197" s="10" t="s">
        <v>44</v>
      </c>
      <c r="F197" s="13" t="s">
        <v>20</v>
      </c>
      <c r="G197" s="39">
        <v>6041</v>
      </c>
    </row>
    <row r="198" spans="1:7" ht="45" x14ac:dyDescent="0.25">
      <c r="A198" s="6" t="s">
        <v>287</v>
      </c>
      <c r="B198" s="32"/>
      <c r="C198" s="13" t="s">
        <v>89</v>
      </c>
      <c r="D198" s="13" t="s">
        <v>90</v>
      </c>
      <c r="E198" s="10" t="s">
        <v>95</v>
      </c>
      <c r="F198" s="13"/>
      <c r="G198" s="39">
        <f>SUM(G199)</f>
        <v>1716.1</v>
      </c>
    </row>
    <row r="199" spans="1:7" ht="60" x14ac:dyDescent="0.25">
      <c r="A199" s="5" t="s">
        <v>180</v>
      </c>
      <c r="B199" s="32" t="s">
        <v>88</v>
      </c>
      <c r="C199" s="13" t="s">
        <v>89</v>
      </c>
      <c r="D199" s="13" t="s">
        <v>90</v>
      </c>
      <c r="E199" s="10" t="s">
        <v>95</v>
      </c>
      <c r="F199" s="13" t="s">
        <v>21</v>
      </c>
      <c r="G199" s="39">
        <v>1716.1</v>
      </c>
    </row>
    <row r="200" spans="1:7" ht="60" x14ac:dyDescent="0.25">
      <c r="A200" s="51" t="s">
        <v>96</v>
      </c>
      <c r="B200" s="32"/>
      <c r="C200" s="13" t="s">
        <v>89</v>
      </c>
      <c r="D200" s="13" t="s">
        <v>97</v>
      </c>
      <c r="E200" s="10" t="s">
        <v>98</v>
      </c>
      <c r="F200" s="13"/>
      <c r="G200" s="39">
        <f>SUM(G201+G203+G205)</f>
        <v>53613.8</v>
      </c>
    </row>
    <row r="201" spans="1:7" ht="60" x14ac:dyDescent="0.25">
      <c r="A201" s="51" t="s">
        <v>288</v>
      </c>
      <c r="B201" s="32" t="s">
        <v>88</v>
      </c>
      <c r="C201" s="13" t="s">
        <v>89</v>
      </c>
      <c r="D201" s="13" t="s">
        <v>97</v>
      </c>
      <c r="E201" s="10">
        <v>5920121601</v>
      </c>
      <c r="F201" s="65"/>
      <c r="G201" s="40">
        <f>SUM(G202)</f>
        <v>10040.4</v>
      </c>
    </row>
    <row r="202" spans="1:7" ht="60" x14ac:dyDescent="0.25">
      <c r="A202" s="6" t="s">
        <v>222</v>
      </c>
      <c r="B202" s="32" t="s">
        <v>88</v>
      </c>
      <c r="C202" s="13" t="s">
        <v>89</v>
      </c>
      <c r="D202" s="13" t="s">
        <v>97</v>
      </c>
      <c r="E202" s="10">
        <v>5920121601</v>
      </c>
      <c r="F202" s="65" t="s">
        <v>99</v>
      </c>
      <c r="G202" s="40">
        <v>10040.4</v>
      </c>
    </row>
    <row r="203" spans="1:7" ht="75" x14ac:dyDescent="0.25">
      <c r="A203" s="6" t="s">
        <v>289</v>
      </c>
      <c r="B203" s="32" t="s">
        <v>88</v>
      </c>
      <c r="C203" s="13" t="s">
        <v>89</v>
      </c>
      <c r="D203" s="13" t="s">
        <v>97</v>
      </c>
      <c r="E203" s="10">
        <v>5920172680</v>
      </c>
      <c r="F203" s="65"/>
      <c r="G203" s="40">
        <f>SUM(G204)</f>
        <v>43142</v>
      </c>
    </row>
    <row r="204" spans="1:7" ht="60" x14ac:dyDescent="0.25">
      <c r="A204" s="6" t="s">
        <v>222</v>
      </c>
      <c r="B204" s="32" t="s">
        <v>88</v>
      </c>
      <c r="C204" s="13" t="s">
        <v>89</v>
      </c>
      <c r="D204" s="13" t="s">
        <v>97</v>
      </c>
      <c r="E204" s="10">
        <v>5920172680</v>
      </c>
      <c r="F204" s="65" t="s">
        <v>99</v>
      </c>
      <c r="G204" s="40">
        <v>43142</v>
      </c>
    </row>
    <row r="205" spans="1:7" ht="120" x14ac:dyDescent="0.25">
      <c r="A205" s="6" t="s">
        <v>290</v>
      </c>
      <c r="B205" s="32" t="s">
        <v>88</v>
      </c>
      <c r="C205" s="13" t="s">
        <v>89</v>
      </c>
      <c r="D205" s="13" t="s">
        <v>97</v>
      </c>
      <c r="E205" s="7" t="s">
        <v>223</v>
      </c>
      <c r="F205" s="65"/>
      <c r="G205" s="40">
        <f>SUM(G206)</f>
        <v>431.4</v>
      </c>
    </row>
    <row r="206" spans="1:7" ht="60" x14ac:dyDescent="0.25">
      <c r="A206" s="6" t="s">
        <v>222</v>
      </c>
      <c r="B206" s="32" t="s">
        <v>88</v>
      </c>
      <c r="C206" s="13" t="s">
        <v>89</v>
      </c>
      <c r="D206" s="13" t="s">
        <v>97</v>
      </c>
      <c r="E206" s="7" t="s">
        <v>223</v>
      </c>
      <c r="F206" s="65" t="s">
        <v>99</v>
      </c>
      <c r="G206" s="40">
        <v>431.4</v>
      </c>
    </row>
    <row r="207" spans="1:7" ht="90" x14ac:dyDescent="0.25">
      <c r="A207" s="51" t="s">
        <v>291</v>
      </c>
      <c r="B207" s="32"/>
      <c r="C207" s="13" t="s">
        <v>89</v>
      </c>
      <c r="D207" s="13" t="s">
        <v>145</v>
      </c>
      <c r="E207" s="10">
        <v>5930000000</v>
      </c>
      <c r="F207" s="65"/>
      <c r="G207" s="40">
        <v>6.1</v>
      </c>
    </row>
    <row r="208" spans="1:7" ht="29.25" customHeight="1" x14ac:dyDescent="0.25">
      <c r="A208" s="6" t="s">
        <v>224</v>
      </c>
      <c r="B208" s="32"/>
      <c r="C208" s="13" t="s">
        <v>89</v>
      </c>
      <c r="D208" s="13" t="s">
        <v>145</v>
      </c>
      <c r="E208" s="9">
        <v>5930121603</v>
      </c>
      <c r="F208" s="65"/>
      <c r="G208" s="40">
        <f>SUM(G209)</f>
        <v>6.1</v>
      </c>
    </row>
    <row r="209" spans="1:7" ht="60" x14ac:dyDescent="0.25">
      <c r="A209" s="3" t="s">
        <v>225</v>
      </c>
      <c r="B209" s="32" t="s">
        <v>88</v>
      </c>
      <c r="C209" s="13" t="s">
        <v>89</v>
      </c>
      <c r="D209" s="13" t="s">
        <v>145</v>
      </c>
      <c r="E209" s="9">
        <v>5930121603</v>
      </c>
      <c r="F209" s="65" t="s">
        <v>146</v>
      </c>
      <c r="G209" s="40">
        <v>6.1</v>
      </c>
    </row>
    <row r="210" spans="1:7" ht="31.5" x14ac:dyDescent="0.25">
      <c r="A210" s="30" t="s">
        <v>100</v>
      </c>
      <c r="B210" s="31"/>
      <c r="C210" s="76" t="s">
        <v>89</v>
      </c>
      <c r="D210" s="76"/>
      <c r="E210" s="43"/>
      <c r="F210" s="76"/>
      <c r="G210" s="40">
        <f>SUM(G185+G188+G182)</f>
        <v>79280.700000000012</v>
      </c>
    </row>
    <row r="211" spans="1:7" ht="60" x14ac:dyDescent="0.25">
      <c r="A211" s="5" t="s">
        <v>292</v>
      </c>
      <c r="B211" s="18" t="s">
        <v>101</v>
      </c>
      <c r="C211" s="65" t="s">
        <v>102</v>
      </c>
      <c r="D211" s="65" t="s">
        <v>68</v>
      </c>
      <c r="E211" s="20" t="s">
        <v>151</v>
      </c>
      <c r="F211" s="65"/>
      <c r="G211" s="38">
        <f>G212+G215+G220+G223</f>
        <v>170.4</v>
      </c>
    </row>
    <row r="212" spans="1:7" ht="60" x14ac:dyDescent="0.25">
      <c r="A212" s="51" t="s">
        <v>293</v>
      </c>
      <c r="B212" s="18" t="s">
        <v>101</v>
      </c>
      <c r="C212" s="65" t="s">
        <v>102</v>
      </c>
      <c r="D212" s="65" t="s">
        <v>68</v>
      </c>
      <c r="E212" s="10">
        <v>4410000000</v>
      </c>
      <c r="F212" s="65"/>
      <c r="G212" s="39">
        <v>3.6</v>
      </c>
    </row>
    <row r="213" spans="1:7" ht="45" x14ac:dyDescent="0.25">
      <c r="A213" s="51" t="s">
        <v>226</v>
      </c>
      <c r="B213" s="18"/>
      <c r="C213" s="65" t="s">
        <v>102</v>
      </c>
      <c r="D213" s="65" t="s">
        <v>68</v>
      </c>
      <c r="E213" s="10">
        <v>4410100038</v>
      </c>
      <c r="F213" s="65"/>
      <c r="G213" s="39">
        <f>SUM(G214)</f>
        <v>3.6</v>
      </c>
    </row>
    <row r="214" spans="1:7" ht="45" x14ac:dyDescent="0.25">
      <c r="A214" s="5" t="s">
        <v>180</v>
      </c>
      <c r="B214" s="18" t="s">
        <v>101</v>
      </c>
      <c r="C214" s="65" t="s">
        <v>102</v>
      </c>
      <c r="D214" s="65" t="s">
        <v>68</v>
      </c>
      <c r="E214" s="10">
        <v>4410100038</v>
      </c>
      <c r="F214" s="65" t="s">
        <v>21</v>
      </c>
      <c r="G214" s="39">
        <v>3.6</v>
      </c>
    </row>
    <row r="215" spans="1:7" ht="120" x14ac:dyDescent="0.25">
      <c r="A215" s="51" t="s">
        <v>294</v>
      </c>
      <c r="B215" s="18" t="s">
        <v>101</v>
      </c>
      <c r="C215" s="65" t="s">
        <v>102</v>
      </c>
      <c r="D215" s="65" t="s">
        <v>68</v>
      </c>
      <c r="E215" s="4" t="s">
        <v>227</v>
      </c>
      <c r="F215" s="65"/>
      <c r="G215" s="39">
        <f>SUM(G216+G218)</f>
        <v>139</v>
      </c>
    </row>
    <row r="216" spans="1:7" ht="75" x14ac:dyDescent="0.25">
      <c r="A216" s="51" t="s">
        <v>228</v>
      </c>
      <c r="B216" s="18" t="s">
        <v>101</v>
      </c>
      <c r="C216" s="65" t="s">
        <v>102</v>
      </c>
      <c r="D216" s="65" t="s">
        <v>68</v>
      </c>
      <c r="E216" s="10" t="s">
        <v>103</v>
      </c>
      <c r="F216" s="65"/>
      <c r="G216" s="39">
        <f>SUM(G217)</f>
        <v>24</v>
      </c>
    </row>
    <row r="217" spans="1:7" ht="45" x14ac:dyDescent="0.25">
      <c r="A217" s="5" t="s">
        <v>180</v>
      </c>
      <c r="B217" s="18" t="s">
        <v>101</v>
      </c>
      <c r="C217" s="65" t="s">
        <v>102</v>
      </c>
      <c r="D217" s="65" t="s">
        <v>68</v>
      </c>
      <c r="E217" s="10" t="s">
        <v>103</v>
      </c>
      <c r="F217" s="65" t="s">
        <v>21</v>
      </c>
      <c r="G217" s="39">
        <v>24</v>
      </c>
    </row>
    <row r="218" spans="1:7" ht="30" x14ac:dyDescent="0.25">
      <c r="A218" s="6" t="s">
        <v>229</v>
      </c>
      <c r="B218" s="18" t="s">
        <v>101</v>
      </c>
      <c r="C218" s="65" t="s">
        <v>102</v>
      </c>
      <c r="D218" s="65" t="s">
        <v>68</v>
      </c>
      <c r="E218" s="10">
        <v>4420100139</v>
      </c>
      <c r="F218" s="65"/>
      <c r="G218" s="39">
        <v>115</v>
      </c>
    </row>
    <row r="219" spans="1:7" ht="45" x14ac:dyDescent="0.25">
      <c r="A219" s="5" t="s">
        <v>180</v>
      </c>
      <c r="B219" s="18" t="s">
        <v>101</v>
      </c>
      <c r="C219" s="65" t="s">
        <v>102</v>
      </c>
      <c r="D219" s="65" t="s">
        <v>68</v>
      </c>
      <c r="E219" s="10">
        <v>4420100139</v>
      </c>
      <c r="F219" s="65" t="s">
        <v>21</v>
      </c>
      <c r="G219" s="39">
        <v>115</v>
      </c>
    </row>
    <row r="220" spans="1:7" ht="75" x14ac:dyDescent="0.25">
      <c r="A220" s="6" t="s">
        <v>295</v>
      </c>
      <c r="B220" s="18" t="s">
        <v>101</v>
      </c>
      <c r="C220" s="65" t="s">
        <v>102</v>
      </c>
      <c r="D220" s="65" t="s">
        <v>68</v>
      </c>
      <c r="E220" s="10">
        <v>4430000000</v>
      </c>
      <c r="F220" s="65"/>
      <c r="G220" s="39">
        <v>25.8</v>
      </c>
    </row>
    <row r="221" spans="1:7" ht="75" x14ac:dyDescent="0.25">
      <c r="A221" s="6" t="s">
        <v>230</v>
      </c>
      <c r="B221" s="18" t="s">
        <v>101</v>
      </c>
      <c r="C221" s="65" t="s">
        <v>102</v>
      </c>
      <c r="D221" s="65" t="s">
        <v>68</v>
      </c>
      <c r="E221" s="10" t="s">
        <v>104</v>
      </c>
      <c r="F221" s="65"/>
      <c r="G221" s="39">
        <f>SUM(G222)</f>
        <v>25.8</v>
      </c>
    </row>
    <row r="222" spans="1:7" ht="45" x14ac:dyDescent="0.25">
      <c r="A222" s="5" t="s">
        <v>180</v>
      </c>
      <c r="B222" s="18" t="s">
        <v>101</v>
      </c>
      <c r="C222" s="65" t="s">
        <v>102</v>
      </c>
      <c r="D222" s="65" t="s">
        <v>68</v>
      </c>
      <c r="E222" s="10" t="s">
        <v>104</v>
      </c>
      <c r="F222" s="65" t="s">
        <v>21</v>
      </c>
      <c r="G222" s="39">
        <v>25.8</v>
      </c>
    </row>
    <row r="223" spans="1:7" ht="60" x14ac:dyDescent="0.25">
      <c r="A223" s="6" t="s">
        <v>105</v>
      </c>
      <c r="B223" s="18" t="s">
        <v>101</v>
      </c>
      <c r="C223" s="65" t="s">
        <v>102</v>
      </c>
      <c r="D223" s="65" t="s">
        <v>68</v>
      </c>
      <c r="E223" s="10">
        <v>4440000000</v>
      </c>
      <c r="F223" s="65"/>
      <c r="G223" s="39">
        <v>2</v>
      </c>
    </row>
    <row r="224" spans="1:7" ht="30" x14ac:dyDescent="0.25">
      <c r="A224" s="6" t="s">
        <v>231</v>
      </c>
      <c r="B224" s="18" t="s">
        <v>101</v>
      </c>
      <c r="C224" s="65" t="s">
        <v>102</v>
      </c>
      <c r="D224" s="65" t="s">
        <v>68</v>
      </c>
      <c r="E224" s="7" t="s">
        <v>106</v>
      </c>
      <c r="F224" s="9"/>
      <c r="G224" s="39">
        <f>SUM(G225)</f>
        <v>2</v>
      </c>
    </row>
    <row r="225" spans="1:7" ht="45" x14ac:dyDescent="0.25">
      <c r="A225" s="5" t="s">
        <v>180</v>
      </c>
      <c r="B225" s="18" t="s">
        <v>101</v>
      </c>
      <c r="C225" s="65" t="s">
        <v>102</v>
      </c>
      <c r="D225" s="65" t="s">
        <v>68</v>
      </c>
      <c r="E225" s="7" t="s">
        <v>106</v>
      </c>
      <c r="F225" s="9">
        <v>200</v>
      </c>
      <c r="G225" s="39">
        <v>2</v>
      </c>
    </row>
    <row r="226" spans="1:7" ht="75" x14ac:dyDescent="0.25">
      <c r="A226" s="6" t="s">
        <v>150</v>
      </c>
      <c r="B226" s="18" t="s">
        <v>101</v>
      </c>
      <c r="C226" s="65" t="s">
        <v>102</v>
      </c>
      <c r="D226" s="65" t="s">
        <v>51</v>
      </c>
      <c r="E226" s="10">
        <v>4500000000</v>
      </c>
      <c r="F226" s="65"/>
      <c r="G226" s="39">
        <f>SUM(G227+G229+G231)</f>
        <v>15913.7</v>
      </c>
    </row>
    <row r="227" spans="1:7" ht="90" x14ac:dyDescent="0.25">
      <c r="A227" s="6" t="s">
        <v>232</v>
      </c>
      <c r="B227" s="18" t="s">
        <v>101</v>
      </c>
      <c r="C227" s="65" t="s">
        <v>102</v>
      </c>
      <c r="D227" s="65" t="s">
        <v>51</v>
      </c>
      <c r="E227" s="10" t="s">
        <v>149</v>
      </c>
      <c r="F227" s="65"/>
      <c r="G227" s="39">
        <f>SUM(G228)</f>
        <v>15895</v>
      </c>
    </row>
    <row r="228" spans="1:7" ht="45" x14ac:dyDescent="0.25">
      <c r="A228" s="6" t="s">
        <v>214</v>
      </c>
      <c r="B228" s="18" t="s">
        <v>101</v>
      </c>
      <c r="C228" s="65" t="s">
        <v>102</v>
      </c>
      <c r="D228" s="65" t="s">
        <v>51</v>
      </c>
      <c r="E228" s="10" t="s">
        <v>149</v>
      </c>
      <c r="F228" s="65" t="s">
        <v>108</v>
      </c>
      <c r="G228" s="39">
        <v>15895</v>
      </c>
    </row>
    <row r="229" spans="1:7" ht="90" x14ac:dyDescent="0.25">
      <c r="A229" s="6" t="s">
        <v>296</v>
      </c>
      <c r="B229" s="18" t="s">
        <v>101</v>
      </c>
      <c r="C229" s="65" t="s">
        <v>102</v>
      </c>
      <c r="D229" s="65" t="s">
        <v>51</v>
      </c>
      <c r="E229" s="29">
        <v>4500100510</v>
      </c>
      <c r="F229" s="65"/>
      <c r="G229" s="39">
        <f>SUM(G230)</f>
        <v>10.7</v>
      </c>
    </row>
    <row r="230" spans="1:7" ht="45" x14ac:dyDescent="0.25">
      <c r="A230" s="5" t="s">
        <v>180</v>
      </c>
      <c r="B230" s="18" t="s">
        <v>101</v>
      </c>
      <c r="C230" s="65" t="s">
        <v>102</v>
      </c>
      <c r="D230" s="65" t="s">
        <v>51</v>
      </c>
      <c r="E230" s="29">
        <v>4500100510</v>
      </c>
      <c r="F230" s="65" t="s">
        <v>21</v>
      </c>
      <c r="G230" s="39">
        <v>10.7</v>
      </c>
    </row>
    <row r="231" spans="1:7" ht="75" x14ac:dyDescent="0.25">
      <c r="A231" s="6" t="s">
        <v>297</v>
      </c>
      <c r="B231" s="18" t="s">
        <v>101</v>
      </c>
      <c r="C231" s="65" t="s">
        <v>102</v>
      </c>
      <c r="D231" s="65" t="s">
        <v>51</v>
      </c>
      <c r="E231" s="29">
        <v>4500100511</v>
      </c>
      <c r="F231" s="77"/>
      <c r="G231" s="39">
        <f>SUM(G232)</f>
        <v>8</v>
      </c>
    </row>
    <row r="232" spans="1:7" ht="45" x14ac:dyDescent="0.25">
      <c r="A232" s="5" t="s">
        <v>180</v>
      </c>
      <c r="B232" s="18" t="s">
        <v>101</v>
      </c>
      <c r="C232" s="65" t="s">
        <v>102</v>
      </c>
      <c r="D232" s="65" t="s">
        <v>51</v>
      </c>
      <c r="E232" s="29">
        <v>4500100511</v>
      </c>
      <c r="F232" s="65" t="s">
        <v>21</v>
      </c>
      <c r="G232" s="39">
        <v>8</v>
      </c>
    </row>
    <row r="233" spans="1:7" ht="75" x14ac:dyDescent="0.25">
      <c r="A233" s="51" t="s">
        <v>219</v>
      </c>
      <c r="B233" s="18"/>
      <c r="C233" s="65" t="s">
        <v>102</v>
      </c>
      <c r="D233" s="65"/>
      <c r="E233" s="10" t="s">
        <v>78</v>
      </c>
      <c r="F233" s="65"/>
      <c r="G233" s="39">
        <f>SUM(G235+G237)</f>
        <v>12038.6</v>
      </c>
    </row>
    <row r="234" spans="1:7" ht="105" x14ac:dyDescent="0.25">
      <c r="A234" s="51" t="s">
        <v>197</v>
      </c>
      <c r="B234" s="18" t="s">
        <v>101</v>
      </c>
      <c r="C234" s="65" t="s">
        <v>102</v>
      </c>
      <c r="D234" s="65" t="s">
        <v>90</v>
      </c>
      <c r="E234" s="10">
        <v>4600100043</v>
      </c>
      <c r="F234" s="65"/>
      <c r="G234" s="39">
        <f>SUM(G235)</f>
        <v>3251.9</v>
      </c>
    </row>
    <row r="235" spans="1:7" ht="45" x14ac:dyDescent="0.25">
      <c r="A235" s="5" t="s">
        <v>180</v>
      </c>
      <c r="B235" s="18" t="s">
        <v>101</v>
      </c>
      <c r="C235" s="65" t="s">
        <v>102</v>
      </c>
      <c r="D235" s="65" t="s">
        <v>90</v>
      </c>
      <c r="E235" s="10">
        <v>4600100043</v>
      </c>
      <c r="F235" s="65" t="s">
        <v>21</v>
      </c>
      <c r="G235" s="39">
        <v>3251.9</v>
      </c>
    </row>
    <row r="236" spans="1:7" ht="90" x14ac:dyDescent="0.25">
      <c r="A236" s="6" t="s">
        <v>298</v>
      </c>
      <c r="B236" s="18" t="s">
        <v>101</v>
      </c>
      <c r="C236" s="65" t="s">
        <v>102</v>
      </c>
      <c r="D236" s="65" t="s">
        <v>107</v>
      </c>
      <c r="E236" s="10" t="s">
        <v>235</v>
      </c>
      <c r="F236" s="65"/>
      <c r="G236" s="39">
        <f>SUM(G237)</f>
        <v>8786.7000000000007</v>
      </c>
    </row>
    <row r="237" spans="1:7" ht="45" x14ac:dyDescent="0.25">
      <c r="A237" s="6" t="s">
        <v>214</v>
      </c>
      <c r="B237" s="18" t="s">
        <v>101</v>
      </c>
      <c r="C237" s="65" t="s">
        <v>102</v>
      </c>
      <c r="D237" s="65" t="s">
        <v>107</v>
      </c>
      <c r="E237" s="10" t="s">
        <v>235</v>
      </c>
      <c r="F237" s="65" t="s">
        <v>108</v>
      </c>
      <c r="G237" s="39">
        <v>8786.7000000000007</v>
      </c>
    </row>
    <row r="238" spans="1:7" ht="90" x14ac:dyDescent="0.25">
      <c r="A238" s="51" t="s">
        <v>299</v>
      </c>
      <c r="B238" s="73"/>
      <c r="C238" s="65" t="s">
        <v>102</v>
      </c>
      <c r="D238" s="65" t="s">
        <v>109</v>
      </c>
      <c r="E238" s="7" t="s">
        <v>233</v>
      </c>
      <c r="F238" s="65"/>
      <c r="G238" s="39">
        <v>15</v>
      </c>
    </row>
    <row r="239" spans="1:7" ht="75" x14ac:dyDescent="0.25">
      <c r="A239" s="51" t="s">
        <v>234</v>
      </c>
      <c r="B239" s="18" t="s">
        <v>101</v>
      </c>
      <c r="C239" s="65" t="s">
        <v>102</v>
      </c>
      <c r="D239" s="65" t="s">
        <v>109</v>
      </c>
      <c r="E239" s="10" t="s">
        <v>110</v>
      </c>
      <c r="F239" s="65"/>
      <c r="G239" s="39">
        <f>SUM(G240)</f>
        <v>15</v>
      </c>
    </row>
    <row r="240" spans="1:7" ht="45" x14ac:dyDescent="0.25">
      <c r="A240" s="5" t="s">
        <v>180</v>
      </c>
      <c r="B240" s="18" t="s">
        <v>101</v>
      </c>
      <c r="C240" s="65" t="s">
        <v>102</v>
      </c>
      <c r="D240" s="65" t="s">
        <v>109</v>
      </c>
      <c r="E240" s="10" t="s">
        <v>110</v>
      </c>
      <c r="F240" s="65" t="s">
        <v>21</v>
      </c>
      <c r="G240" s="39">
        <v>15</v>
      </c>
    </row>
    <row r="241" spans="1:7" ht="75" x14ac:dyDescent="0.25">
      <c r="A241" s="51" t="s">
        <v>204</v>
      </c>
      <c r="B241" s="18"/>
      <c r="C241" s="65" t="s">
        <v>102</v>
      </c>
      <c r="D241" s="65"/>
      <c r="E241" s="10">
        <v>5900000000</v>
      </c>
      <c r="F241" s="65"/>
      <c r="G241" s="39">
        <f>SUM(G242+G245+G250+G263+G258+G255)</f>
        <v>39636.800000000003</v>
      </c>
    </row>
    <row r="242" spans="1:7" ht="75" x14ac:dyDescent="0.25">
      <c r="A242" s="21" t="s">
        <v>111</v>
      </c>
      <c r="B242" s="18" t="s">
        <v>101</v>
      </c>
      <c r="C242" s="65" t="s">
        <v>102</v>
      </c>
      <c r="D242" s="65" t="s">
        <v>112</v>
      </c>
      <c r="E242" s="7" t="s">
        <v>220</v>
      </c>
      <c r="F242" s="65"/>
      <c r="G242" s="39">
        <v>2734.5</v>
      </c>
    </row>
    <row r="243" spans="1:7" ht="45" x14ac:dyDescent="0.25">
      <c r="A243" s="51" t="s">
        <v>300</v>
      </c>
      <c r="B243" s="18" t="s">
        <v>101</v>
      </c>
      <c r="C243" s="65" t="s">
        <v>102</v>
      </c>
      <c r="D243" s="65" t="s">
        <v>112</v>
      </c>
      <c r="E243" s="10" t="s">
        <v>113</v>
      </c>
      <c r="F243" s="65"/>
      <c r="G243" s="39">
        <f>SUM(G244)</f>
        <v>2734.5</v>
      </c>
    </row>
    <row r="244" spans="1:7" ht="105" x14ac:dyDescent="0.25">
      <c r="A244" s="51" t="s">
        <v>179</v>
      </c>
      <c r="B244" s="18" t="s">
        <v>101</v>
      </c>
      <c r="C244" s="65" t="s">
        <v>102</v>
      </c>
      <c r="D244" s="65" t="s">
        <v>112</v>
      </c>
      <c r="E244" s="10" t="s">
        <v>113</v>
      </c>
      <c r="F244" s="65" t="s">
        <v>20</v>
      </c>
      <c r="G244" s="39">
        <v>2734.5</v>
      </c>
    </row>
    <row r="245" spans="1:7" ht="75" x14ac:dyDescent="0.25">
      <c r="A245" s="21" t="s">
        <v>111</v>
      </c>
      <c r="B245" s="18" t="s">
        <v>101</v>
      </c>
      <c r="C245" s="65" t="s">
        <v>102</v>
      </c>
      <c r="D245" s="65" t="s">
        <v>114</v>
      </c>
      <c r="E245" s="7" t="s">
        <v>220</v>
      </c>
      <c r="F245" s="65"/>
      <c r="G245" s="39">
        <f>SUM(G246+G248)</f>
        <v>28713.3</v>
      </c>
    </row>
    <row r="246" spans="1:7" ht="30" x14ac:dyDescent="0.25">
      <c r="A246" s="51" t="s">
        <v>221</v>
      </c>
      <c r="B246" s="18" t="s">
        <v>101</v>
      </c>
      <c r="C246" s="65" t="s">
        <v>102</v>
      </c>
      <c r="D246" s="65" t="s">
        <v>114</v>
      </c>
      <c r="E246" s="13">
        <v>5910100204</v>
      </c>
      <c r="F246" s="65"/>
      <c r="G246" s="39">
        <f>SUM(G247)</f>
        <v>20582.3</v>
      </c>
    </row>
    <row r="247" spans="1:7" ht="105" x14ac:dyDescent="0.25">
      <c r="A247" s="51" t="s">
        <v>179</v>
      </c>
      <c r="B247" s="18" t="s">
        <v>101</v>
      </c>
      <c r="C247" s="65" t="s">
        <v>102</v>
      </c>
      <c r="D247" s="65" t="s">
        <v>114</v>
      </c>
      <c r="E247" s="13">
        <v>5910100204</v>
      </c>
      <c r="F247" s="65" t="s">
        <v>20</v>
      </c>
      <c r="G247" s="39">
        <v>20582.3</v>
      </c>
    </row>
    <row r="248" spans="1:7" ht="255" x14ac:dyDescent="0.25">
      <c r="A248" s="48" t="s">
        <v>176</v>
      </c>
      <c r="B248" s="18" t="s">
        <v>101</v>
      </c>
      <c r="C248" s="65" t="s">
        <v>102</v>
      </c>
      <c r="D248" s="65" t="s">
        <v>114</v>
      </c>
      <c r="E248" s="10">
        <v>5910172972</v>
      </c>
      <c r="F248" s="65"/>
      <c r="G248" s="39">
        <f>SUM(G249)</f>
        <v>8131</v>
      </c>
    </row>
    <row r="249" spans="1:7" ht="105" x14ac:dyDescent="0.25">
      <c r="A249" s="51" t="s">
        <v>179</v>
      </c>
      <c r="B249" s="18" t="s">
        <v>101</v>
      </c>
      <c r="C249" s="65" t="s">
        <v>102</v>
      </c>
      <c r="D249" s="65" t="s">
        <v>114</v>
      </c>
      <c r="E249" s="10">
        <v>5910172972</v>
      </c>
      <c r="F249" s="65" t="s">
        <v>20</v>
      </c>
      <c r="G249" s="39">
        <v>8131</v>
      </c>
    </row>
    <row r="250" spans="1:7" ht="75" x14ac:dyDescent="0.25">
      <c r="A250" s="21" t="s">
        <v>111</v>
      </c>
      <c r="B250" s="18" t="s">
        <v>101</v>
      </c>
      <c r="C250" s="65" t="s">
        <v>102</v>
      </c>
      <c r="D250" s="65" t="s">
        <v>90</v>
      </c>
      <c r="E250" s="10">
        <v>5910000000</v>
      </c>
      <c r="F250" s="65"/>
      <c r="G250" s="39">
        <f>SUM(G251+G254)</f>
        <v>4845</v>
      </c>
    </row>
    <row r="251" spans="1:7" ht="30" x14ac:dyDescent="0.25">
      <c r="A251" s="51" t="s">
        <v>221</v>
      </c>
      <c r="B251" s="18" t="s">
        <v>101</v>
      </c>
      <c r="C251" s="65" t="s">
        <v>102</v>
      </c>
      <c r="D251" s="65" t="s">
        <v>90</v>
      </c>
      <c r="E251" s="13">
        <v>5910100204</v>
      </c>
      <c r="F251" s="65"/>
      <c r="G251" s="39">
        <f>SUM(G252)</f>
        <v>2523</v>
      </c>
    </row>
    <row r="252" spans="1:7" ht="105" x14ac:dyDescent="0.25">
      <c r="A252" s="51" t="s">
        <v>179</v>
      </c>
      <c r="B252" s="18" t="s">
        <v>101</v>
      </c>
      <c r="C252" s="65" t="s">
        <v>102</v>
      </c>
      <c r="D252" s="65" t="s">
        <v>90</v>
      </c>
      <c r="E252" s="13">
        <v>5910100204</v>
      </c>
      <c r="F252" s="65" t="s">
        <v>20</v>
      </c>
      <c r="G252" s="39">
        <v>2523</v>
      </c>
    </row>
    <row r="253" spans="1:7" ht="255" x14ac:dyDescent="0.25">
      <c r="A253" s="48" t="s">
        <v>176</v>
      </c>
      <c r="B253" s="18" t="s">
        <v>101</v>
      </c>
      <c r="C253" s="65" t="s">
        <v>102</v>
      </c>
      <c r="D253" s="65" t="s">
        <v>90</v>
      </c>
      <c r="E253" s="10">
        <v>5910172972</v>
      </c>
      <c r="F253" s="65"/>
      <c r="G253" s="39">
        <f>SUM(G254)</f>
        <v>2322</v>
      </c>
    </row>
    <row r="254" spans="1:7" ht="105" x14ac:dyDescent="0.25">
      <c r="A254" s="51" t="s">
        <v>179</v>
      </c>
      <c r="B254" s="18" t="s">
        <v>101</v>
      </c>
      <c r="C254" s="65" t="s">
        <v>102</v>
      </c>
      <c r="D254" s="65" t="s">
        <v>90</v>
      </c>
      <c r="E254" s="10">
        <v>5910172972</v>
      </c>
      <c r="F254" s="65" t="s">
        <v>20</v>
      </c>
      <c r="G254" s="39">
        <v>2322</v>
      </c>
    </row>
    <row r="255" spans="1:7" ht="75" x14ac:dyDescent="0.25">
      <c r="A255" s="21" t="s">
        <v>111</v>
      </c>
      <c r="B255" s="18" t="s">
        <v>115</v>
      </c>
      <c r="C255" s="65" t="s">
        <v>102</v>
      </c>
      <c r="D255" s="65" t="s">
        <v>116</v>
      </c>
      <c r="E255" s="10">
        <v>5910000000</v>
      </c>
      <c r="F255" s="65"/>
      <c r="G255" s="39">
        <v>1607</v>
      </c>
    </row>
    <row r="256" spans="1:7" ht="255" x14ac:dyDescent="0.25">
      <c r="A256" s="48" t="s">
        <v>176</v>
      </c>
      <c r="B256" s="18" t="s">
        <v>115</v>
      </c>
      <c r="C256" s="65" t="s">
        <v>102</v>
      </c>
      <c r="D256" s="65" t="s">
        <v>116</v>
      </c>
      <c r="E256" s="10">
        <v>5910172972</v>
      </c>
      <c r="F256" s="65"/>
      <c r="G256" s="39">
        <f>SUM(G257)</f>
        <v>1607</v>
      </c>
    </row>
    <row r="257" spans="1:255" ht="105" x14ac:dyDescent="0.25">
      <c r="A257" s="51" t="s">
        <v>179</v>
      </c>
      <c r="B257" s="18" t="s">
        <v>115</v>
      </c>
      <c r="C257" s="65" t="s">
        <v>102</v>
      </c>
      <c r="D257" s="65" t="s">
        <v>116</v>
      </c>
      <c r="E257" s="10">
        <v>5910172972</v>
      </c>
      <c r="F257" s="65" t="s">
        <v>20</v>
      </c>
      <c r="G257" s="39">
        <v>1607</v>
      </c>
    </row>
    <row r="258" spans="1:255" ht="75" x14ac:dyDescent="0.25">
      <c r="A258" s="21" t="s">
        <v>111</v>
      </c>
      <c r="B258" s="18" t="s">
        <v>236</v>
      </c>
      <c r="C258" s="65" t="s">
        <v>102</v>
      </c>
      <c r="D258" s="65" t="s">
        <v>117</v>
      </c>
      <c r="E258" s="10">
        <v>5910000000</v>
      </c>
      <c r="F258" s="65"/>
      <c r="G258" s="39">
        <f>SUM(G259+G261)</f>
        <v>1686</v>
      </c>
    </row>
    <row r="259" spans="1:255" ht="75" x14ac:dyDescent="0.25">
      <c r="A259" s="50" t="s">
        <v>301</v>
      </c>
      <c r="B259" s="18" t="s">
        <v>236</v>
      </c>
      <c r="C259" s="65" t="s">
        <v>102</v>
      </c>
      <c r="D259" s="65" t="s">
        <v>117</v>
      </c>
      <c r="E259" s="78">
        <v>5910145799</v>
      </c>
      <c r="F259" s="65"/>
      <c r="G259" s="39">
        <f>SUM(G260)</f>
        <v>1389</v>
      </c>
    </row>
    <row r="260" spans="1:255" ht="105" x14ac:dyDescent="0.25">
      <c r="A260" s="51" t="s">
        <v>179</v>
      </c>
      <c r="B260" s="18" t="s">
        <v>236</v>
      </c>
      <c r="C260" s="65" t="s">
        <v>102</v>
      </c>
      <c r="D260" s="65" t="s">
        <v>117</v>
      </c>
      <c r="E260" s="78">
        <v>5910145799</v>
      </c>
      <c r="F260" s="65" t="s">
        <v>20</v>
      </c>
      <c r="G260" s="39">
        <v>1389</v>
      </c>
    </row>
    <row r="261" spans="1:255" ht="255" x14ac:dyDescent="0.25">
      <c r="A261" s="48" t="s">
        <v>176</v>
      </c>
      <c r="B261" s="18" t="s">
        <v>236</v>
      </c>
      <c r="C261" s="65" t="s">
        <v>102</v>
      </c>
      <c r="D261" s="65" t="s">
        <v>117</v>
      </c>
      <c r="E261" s="10">
        <v>5910172972</v>
      </c>
      <c r="F261" s="65"/>
      <c r="G261" s="39">
        <f>SUM(G262)</f>
        <v>297</v>
      </c>
    </row>
    <row r="262" spans="1:255" ht="105" x14ac:dyDescent="0.25">
      <c r="A262" s="51" t="s">
        <v>179</v>
      </c>
      <c r="B262" s="18" t="s">
        <v>236</v>
      </c>
      <c r="C262" s="65" t="s">
        <v>102</v>
      </c>
      <c r="D262" s="65" t="s">
        <v>117</v>
      </c>
      <c r="E262" s="10">
        <v>5910172972</v>
      </c>
      <c r="F262" s="65" t="s">
        <v>20</v>
      </c>
      <c r="G262" s="39">
        <v>297</v>
      </c>
    </row>
    <row r="263" spans="1:255" ht="75" x14ac:dyDescent="0.25">
      <c r="A263" s="21" t="s">
        <v>111</v>
      </c>
      <c r="B263" s="18" t="s">
        <v>101</v>
      </c>
      <c r="C263" s="65" t="s">
        <v>102</v>
      </c>
      <c r="D263" s="65" t="s">
        <v>90</v>
      </c>
      <c r="E263" s="10">
        <v>5910000000</v>
      </c>
      <c r="F263" s="65"/>
      <c r="G263" s="39">
        <v>51</v>
      </c>
    </row>
    <row r="264" spans="1:255" ht="30" x14ac:dyDescent="0.25">
      <c r="A264" s="6" t="s">
        <v>302</v>
      </c>
      <c r="B264" s="18" t="s">
        <v>101</v>
      </c>
      <c r="C264" s="65" t="s">
        <v>102</v>
      </c>
      <c r="D264" s="65" t="s">
        <v>90</v>
      </c>
      <c r="E264" s="10" t="s">
        <v>118</v>
      </c>
      <c r="F264" s="65"/>
      <c r="G264" s="39">
        <f>SUM(G265)</f>
        <v>51</v>
      </c>
    </row>
    <row r="265" spans="1:255" ht="45" x14ac:dyDescent="0.25">
      <c r="A265" s="6" t="s">
        <v>180</v>
      </c>
      <c r="B265" s="18" t="s">
        <v>101</v>
      </c>
      <c r="C265" s="65" t="s">
        <v>102</v>
      </c>
      <c r="D265" s="65" t="s">
        <v>90</v>
      </c>
      <c r="E265" s="10" t="s">
        <v>118</v>
      </c>
      <c r="F265" s="65" t="s">
        <v>21</v>
      </c>
      <c r="G265" s="39">
        <v>51</v>
      </c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  <c r="DL265" s="12"/>
      <c r="DM265" s="12"/>
      <c r="DN265" s="12"/>
      <c r="DO265" s="12"/>
      <c r="DP265" s="12"/>
      <c r="DQ265" s="12"/>
      <c r="DR265" s="12"/>
      <c r="DS265" s="12"/>
      <c r="DT265" s="12"/>
      <c r="DU265" s="12"/>
      <c r="DV265" s="12"/>
      <c r="DW265" s="12"/>
      <c r="DX265" s="12"/>
      <c r="DY265" s="12"/>
      <c r="DZ265" s="12"/>
      <c r="EA265" s="12"/>
      <c r="EB265" s="12"/>
      <c r="EC265" s="12"/>
      <c r="ED265" s="12"/>
      <c r="EE265" s="12"/>
      <c r="EF265" s="12"/>
      <c r="EG265" s="12"/>
      <c r="EH265" s="12"/>
      <c r="EI265" s="12"/>
      <c r="EJ265" s="12"/>
      <c r="EK265" s="12"/>
      <c r="EL265" s="12"/>
      <c r="EM265" s="12"/>
      <c r="EN265" s="12"/>
      <c r="EO265" s="12"/>
      <c r="EP265" s="12"/>
      <c r="EQ265" s="12"/>
      <c r="ER265" s="12"/>
      <c r="ES265" s="12"/>
      <c r="ET265" s="12"/>
      <c r="EU265" s="12"/>
      <c r="EV265" s="12"/>
      <c r="EW265" s="12"/>
      <c r="EX265" s="12"/>
      <c r="EY265" s="12"/>
      <c r="EZ265" s="12"/>
      <c r="FA265" s="12"/>
      <c r="FB265" s="12"/>
      <c r="FC265" s="12"/>
      <c r="FD265" s="12"/>
      <c r="FE265" s="12"/>
      <c r="FF265" s="12"/>
      <c r="FG265" s="12"/>
      <c r="FH265" s="12"/>
      <c r="FI265" s="12"/>
      <c r="FJ265" s="12"/>
      <c r="FK265" s="12"/>
      <c r="FL265" s="12"/>
      <c r="FM265" s="12"/>
      <c r="FN265" s="12"/>
      <c r="FO265" s="12"/>
      <c r="FP265" s="12"/>
      <c r="FQ265" s="12"/>
      <c r="FR265" s="12"/>
      <c r="FS265" s="12"/>
      <c r="FT265" s="12"/>
      <c r="FU265" s="12"/>
      <c r="FV265" s="12"/>
      <c r="FW265" s="12"/>
      <c r="FX265" s="12"/>
      <c r="FY265" s="12"/>
      <c r="FZ265" s="12"/>
      <c r="GA265" s="12"/>
      <c r="GB265" s="12"/>
      <c r="GC265" s="12"/>
      <c r="GD265" s="12"/>
      <c r="GE265" s="12"/>
      <c r="GF265" s="12"/>
      <c r="GG265" s="12"/>
      <c r="GH265" s="12"/>
      <c r="GI265" s="12"/>
      <c r="GJ265" s="12"/>
      <c r="GK265" s="12"/>
      <c r="GL265" s="12"/>
      <c r="GM265" s="12"/>
      <c r="GN265" s="12"/>
      <c r="GO265" s="12"/>
      <c r="GP265" s="12"/>
      <c r="GQ265" s="12"/>
      <c r="GR265" s="12"/>
      <c r="GS265" s="12"/>
      <c r="GT265" s="12"/>
      <c r="GU265" s="12"/>
      <c r="GV265" s="12"/>
      <c r="GW265" s="12"/>
      <c r="GX265" s="12"/>
      <c r="GY265" s="12"/>
      <c r="GZ265" s="12"/>
      <c r="HA265" s="12"/>
      <c r="HB265" s="12"/>
      <c r="HC265" s="12"/>
      <c r="HD265" s="12"/>
      <c r="HE265" s="12"/>
      <c r="HF265" s="12"/>
      <c r="HG265" s="12"/>
      <c r="HH265" s="12"/>
      <c r="HI265" s="12"/>
      <c r="HJ265" s="12"/>
      <c r="HK265" s="12"/>
      <c r="HL265" s="12"/>
      <c r="HM265" s="12"/>
      <c r="HN265" s="12"/>
      <c r="HO265" s="12"/>
      <c r="HP265" s="12"/>
      <c r="HQ265" s="12"/>
      <c r="HR265" s="12"/>
      <c r="HS265" s="12"/>
      <c r="HT265" s="12"/>
      <c r="HU265" s="12"/>
      <c r="HV265" s="12"/>
      <c r="HW265" s="12"/>
      <c r="HX265" s="12"/>
      <c r="HY265" s="12"/>
      <c r="HZ265" s="12"/>
      <c r="IA265" s="12"/>
      <c r="IB265" s="12"/>
      <c r="IC265" s="12"/>
      <c r="ID265" s="12"/>
      <c r="IE265" s="12"/>
      <c r="IF265" s="12"/>
      <c r="IG265" s="12"/>
      <c r="IH265" s="12"/>
      <c r="II265" s="12"/>
      <c r="IJ265" s="12"/>
      <c r="IK265" s="12"/>
      <c r="IL265" s="12"/>
      <c r="IM265" s="12"/>
      <c r="IN265" s="12"/>
      <c r="IO265" s="12"/>
      <c r="IP265" s="12"/>
      <c r="IQ265" s="12"/>
      <c r="IR265" s="12"/>
      <c r="IS265" s="12"/>
      <c r="IT265" s="12"/>
      <c r="IU265" s="12"/>
    </row>
    <row r="266" spans="1:255" ht="75" x14ac:dyDescent="0.25">
      <c r="A266" s="47" t="s">
        <v>283</v>
      </c>
      <c r="B266" s="18"/>
      <c r="C266" s="65" t="s">
        <v>102</v>
      </c>
      <c r="D266" s="65" t="s">
        <v>116</v>
      </c>
      <c r="E266" s="10">
        <v>4900000000</v>
      </c>
      <c r="F266" s="65"/>
      <c r="G266" s="39">
        <f>SUM(G268+G270+G271+G272)</f>
        <v>3804.1</v>
      </c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  <c r="DL266" s="12"/>
      <c r="DM266" s="12"/>
      <c r="DN266" s="12"/>
      <c r="DO266" s="12"/>
      <c r="DP266" s="12"/>
      <c r="DQ266" s="12"/>
      <c r="DR266" s="12"/>
      <c r="DS266" s="12"/>
      <c r="DT266" s="12"/>
      <c r="DU266" s="12"/>
      <c r="DV266" s="12"/>
      <c r="DW266" s="12"/>
      <c r="DX266" s="12"/>
      <c r="DY266" s="12"/>
      <c r="DZ266" s="12"/>
      <c r="EA266" s="12"/>
      <c r="EB266" s="12"/>
      <c r="EC266" s="12"/>
      <c r="ED266" s="12"/>
      <c r="EE266" s="12"/>
      <c r="EF266" s="12"/>
      <c r="EG266" s="12"/>
      <c r="EH266" s="12"/>
      <c r="EI266" s="12"/>
      <c r="EJ266" s="12"/>
      <c r="EK266" s="12"/>
      <c r="EL266" s="12"/>
      <c r="EM266" s="12"/>
      <c r="EN266" s="12"/>
      <c r="EO266" s="12"/>
      <c r="EP266" s="12"/>
      <c r="EQ266" s="12"/>
      <c r="ER266" s="12"/>
      <c r="ES266" s="12"/>
      <c r="ET266" s="12"/>
      <c r="EU266" s="12"/>
      <c r="EV266" s="12"/>
      <c r="EW266" s="12"/>
      <c r="EX266" s="12"/>
      <c r="EY266" s="12"/>
      <c r="EZ266" s="12"/>
      <c r="FA266" s="12"/>
      <c r="FB266" s="12"/>
      <c r="FC266" s="12"/>
      <c r="FD266" s="12"/>
      <c r="FE266" s="12"/>
      <c r="FF266" s="12"/>
      <c r="FG266" s="12"/>
      <c r="FH266" s="12"/>
      <c r="FI266" s="12"/>
      <c r="FJ266" s="12"/>
      <c r="FK266" s="12"/>
      <c r="FL266" s="12"/>
      <c r="FM266" s="12"/>
      <c r="FN266" s="12"/>
      <c r="FO266" s="12"/>
      <c r="FP266" s="12"/>
      <c r="FQ266" s="12"/>
      <c r="FR266" s="12"/>
      <c r="FS266" s="12"/>
      <c r="FT266" s="12"/>
      <c r="FU266" s="12"/>
      <c r="FV266" s="12"/>
      <c r="FW266" s="12"/>
      <c r="FX266" s="12"/>
      <c r="FY266" s="12"/>
      <c r="FZ266" s="12"/>
      <c r="GA266" s="12"/>
      <c r="GB266" s="12"/>
      <c r="GC266" s="12"/>
      <c r="GD266" s="12"/>
      <c r="GE266" s="12"/>
      <c r="GF266" s="12"/>
      <c r="GG266" s="12"/>
      <c r="GH266" s="12"/>
      <c r="GI266" s="12"/>
      <c r="GJ266" s="12"/>
      <c r="GK266" s="12"/>
      <c r="GL266" s="12"/>
      <c r="GM266" s="12"/>
      <c r="GN266" s="12"/>
      <c r="GO266" s="12"/>
      <c r="GP266" s="12"/>
      <c r="GQ266" s="12"/>
      <c r="GR266" s="12"/>
      <c r="GS266" s="12"/>
      <c r="GT266" s="12"/>
      <c r="GU266" s="12"/>
      <c r="GV266" s="12"/>
      <c r="GW266" s="12"/>
      <c r="GX266" s="12"/>
      <c r="GY266" s="12"/>
      <c r="GZ266" s="12"/>
      <c r="HA266" s="12"/>
      <c r="HB266" s="12"/>
      <c r="HC266" s="12"/>
      <c r="HD266" s="12"/>
      <c r="HE266" s="12"/>
      <c r="HF266" s="12"/>
      <c r="HG266" s="12"/>
      <c r="HH266" s="12"/>
      <c r="HI266" s="12"/>
      <c r="HJ266" s="12"/>
      <c r="HK266" s="12"/>
      <c r="HL266" s="12"/>
      <c r="HM266" s="12"/>
      <c r="HN266" s="12"/>
      <c r="HO266" s="12"/>
      <c r="HP266" s="12"/>
      <c r="HQ266" s="12"/>
      <c r="HR266" s="12"/>
      <c r="HS266" s="12"/>
      <c r="HT266" s="12"/>
      <c r="HU266" s="12"/>
      <c r="HV266" s="12"/>
      <c r="HW266" s="12"/>
      <c r="HX266" s="12"/>
      <c r="HY266" s="12"/>
      <c r="HZ266" s="12"/>
      <c r="IA266" s="12"/>
      <c r="IB266" s="12"/>
      <c r="IC266" s="12"/>
      <c r="ID266" s="12"/>
      <c r="IE266" s="12"/>
      <c r="IF266" s="12"/>
      <c r="IG266" s="12"/>
      <c r="IH266" s="12"/>
      <c r="II266" s="12"/>
      <c r="IJ266" s="12"/>
      <c r="IK266" s="12"/>
      <c r="IL266" s="12"/>
      <c r="IM266" s="12"/>
      <c r="IN266" s="12"/>
      <c r="IO266" s="12"/>
      <c r="IP266" s="12"/>
      <c r="IQ266" s="12"/>
      <c r="IR266" s="12"/>
      <c r="IS266" s="12"/>
      <c r="IT266" s="12"/>
      <c r="IU266" s="12"/>
    </row>
    <row r="267" spans="1:255" ht="105" x14ac:dyDescent="0.25">
      <c r="A267" s="47" t="s">
        <v>198</v>
      </c>
      <c r="B267" s="18"/>
      <c r="C267" s="65" t="s">
        <v>102</v>
      </c>
      <c r="D267" s="65" t="s">
        <v>116</v>
      </c>
      <c r="E267" s="10">
        <v>4900100096</v>
      </c>
      <c r="F267" s="65"/>
      <c r="G267" s="39">
        <f>SUM(G268)</f>
        <v>418.2</v>
      </c>
    </row>
    <row r="268" spans="1:255" ht="45" x14ac:dyDescent="0.25">
      <c r="A268" s="6" t="s">
        <v>180</v>
      </c>
      <c r="B268" s="18" t="s">
        <v>115</v>
      </c>
      <c r="C268" s="65" t="s">
        <v>102</v>
      </c>
      <c r="D268" s="65" t="s">
        <v>116</v>
      </c>
      <c r="E268" s="10">
        <v>4900100096</v>
      </c>
      <c r="F268" s="65" t="s">
        <v>21</v>
      </c>
      <c r="G268" s="39">
        <v>418.2</v>
      </c>
    </row>
    <row r="269" spans="1:255" ht="60" x14ac:dyDescent="0.25">
      <c r="A269" s="5" t="s">
        <v>237</v>
      </c>
      <c r="B269" s="18"/>
      <c r="C269" s="65" t="s">
        <v>102</v>
      </c>
      <c r="D269" s="65" t="s">
        <v>116</v>
      </c>
      <c r="E269" s="10">
        <v>4900100045</v>
      </c>
      <c r="F269" s="65"/>
      <c r="G269" s="39">
        <f>SUM(G270:G272)</f>
        <v>3385.9</v>
      </c>
    </row>
    <row r="270" spans="1:255" ht="75" x14ac:dyDescent="0.25">
      <c r="A270" s="5" t="s">
        <v>238</v>
      </c>
      <c r="B270" s="18" t="s">
        <v>115</v>
      </c>
      <c r="C270" s="65" t="s">
        <v>102</v>
      </c>
      <c r="D270" s="65" t="s">
        <v>116</v>
      </c>
      <c r="E270" s="10">
        <v>4900100045</v>
      </c>
      <c r="F270" s="65" t="s">
        <v>20</v>
      </c>
      <c r="G270" s="39">
        <v>3236.2</v>
      </c>
    </row>
    <row r="271" spans="1:255" ht="45" x14ac:dyDescent="0.25">
      <c r="A271" s="6" t="s">
        <v>239</v>
      </c>
      <c r="B271" s="18" t="s">
        <v>115</v>
      </c>
      <c r="C271" s="65" t="s">
        <v>102</v>
      </c>
      <c r="D271" s="65" t="s">
        <v>116</v>
      </c>
      <c r="E271" s="10">
        <v>4900100045</v>
      </c>
      <c r="F271" s="65" t="s">
        <v>21</v>
      </c>
      <c r="G271" s="39">
        <v>144.9</v>
      </c>
    </row>
    <row r="272" spans="1:255" ht="45" x14ac:dyDescent="0.25">
      <c r="A272" s="6" t="s">
        <v>239</v>
      </c>
      <c r="B272" s="18" t="s">
        <v>115</v>
      </c>
      <c r="C272" s="65" t="s">
        <v>102</v>
      </c>
      <c r="D272" s="65" t="s">
        <v>13</v>
      </c>
      <c r="E272" s="10">
        <v>4900100045</v>
      </c>
      <c r="F272" s="65" t="s">
        <v>21</v>
      </c>
      <c r="G272" s="39">
        <v>4.8</v>
      </c>
    </row>
    <row r="273" spans="1:7" ht="75" x14ac:dyDescent="0.25">
      <c r="A273" s="5" t="s">
        <v>80</v>
      </c>
      <c r="B273" s="18"/>
      <c r="C273" s="65" t="s">
        <v>102</v>
      </c>
      <c r="D273" s="65" t="s">
        <v>13</v>
      </c>
      <c r="E273" s="10">
        <v>5000000000</v>
      </c>
      <c r="F273" s="65"/>
      <c r="G273" s="39">
        <v>7</v>
      </c>
    </row>
    <row r="274" spans="1:7" ht="45" x14ac:dyDescent="0.25">
      <c r="A274" s="6" t="s">
        <v>218</v>
      </c>
      <c r="B274" s="18"/>
      <c r="C274" s="65" t="s">
        <v>102</v>
      </c>
      <c r="D274" s="65" t="s">
        <v>13</v>
      </c>
      <c r="E274" s="10" t="s">
        <v>39</v>
      </c>
      <c r="F274" s="65"/>
      <c r="G274" s="39">
        <f>SUM(G275)</f>
        <v>7</v>
      </c>
    </row>
    <row r="275" spans="1:7" ht="45" x14ac:dyDescent="0.25">
      <c r="A275" s="6" t="s">
        <v>239</v>
      </c>
      <c r="B275" s="18" t="s">
        <v>101</v>
      </c>
      <c r="C275" s="65" t="s">
        <v>102</v>
      </c>
      <c r="D275" s="65" t="s">
        <v>13</v>
      </c>
      <c r="E275" s="10" t="s">
        <v>39</v>
      </c>
      <c r="F275" s="65" t="s">
        <v>21</v>
      </c>
      <c r="G275" s="39">
        <v>7</v>
      </c>
    </row>
    <row r="276" spans="1:7" ht="75" x14ac:dyDescent="0.25">
      <c r="A276" s="5" t="s">
        <v>303</v>
      </c>
      <c r="C276" s="65" t="s">
        <v>102</v>
      </c>
      <c r="D276" s="65" t="s">
        <v>119</v>
      </c>
      <c r="E276" s="10">
        <v>5100000000</v>
      </c>
      <c r="F276" s="65"/>
      <c r="G276" s="39">
        <v>9</v>
      </c>
    </row>
    <row r="277" spans="1:7" ht="90" x14ac:dyDescent="0.25">
      <c r="A277" s="5" t="s">
        <v>240</v>
      </c>
      <c r="B277" s="18"/>
      <c r="C277" s="65" t="s">
        <v>102</v>
      </c>
      <c r="D277" s="65" t="s">
        <v>119</v>
      </c>
      <c r="E277" s="10">
        <v>5100100047</v>
      </c>
      <c r="F277" s="65"/>
      <c r="G277" s="39">
        <f>SUM(G278)</f>
        <v>9</v>
      </c>
    </row>
    <row r="278" spans="1:7" ht="45" x14ac:dyDescent="0.25">
      <c r="A278" s="6" t="s">
        <v>239</v>
      </c>
      <c r="B278" s="18" t="s">
        <v>101</v>
      </c>
      <c r="C278" s="65" t="s">
        <v>102</v>
      </c>
      <c r="D278" s="65" t="s">
        <v>119</v>
      </c>
      <c r="E278" s="10">
        <v>5100100047</v>
      </c>
      <c r="F278" s="65" t="s">
        <v>21</v>
      </c>
      <c r="G278" s="39">
        <v>9</v>
      </c>
    </row>
    <row r="279" spans="1:7" ht="90" x14ac:dyDescent="0.25">
      <c r="A279" s="5" t="s">
        <v>304</v>
      </c>
      <c r="C279" s="65" t="s">
        <v>102</v>
      </c>
      <c r="D279" s="65" t="s">
        <v>119</v>
      </c>
      <c r="E279" s="7" t="s">
        <v>251</v>
      </c>
      <c r="F279" s="65"/>
      <c r="G279" s="39">
        <v>8.4</v>
      </c>
    </row>
    <row r="280" spans="1:7" ht="105" x14ac:dyDescent="0.25">
      <c r="A280" s="5" t="s">
        <v>250</v>
      </c>
      <c r="B280" s="18"/>
      <c r="C280" s="65" t="s">
        <v>102</v>
      </c>
      <c r="D280" s="65" t="s">
        <v>119</v>
      </c>
      <c r="E280" s="10" t="s">
        <v>120</v>
      </c>
      <c r="F280" s="65"/>
      <c r="G280" s="39">
        <f>SUM(G281)</f>
        <v>8.4</v>
      </c>
    </row>
    <row r="281" spans="1:7" ht="45" x14ac:dyDescent="0.25">
      <c r="A281" s="6" t="s">
        <v>239</v>
      </c>
      <c r="B281" s="18" t="s">
        <v>101</v>
      </c>
      <c r="C281" s="65" t="s">
        <v>102</v>
      </c>
      <c r="D281" s="65" t="s">
        <v>119</v>
      </c>
      <c r="E281" s="10" t="s">
        <v>120</v>
      </c>
      <c r="F281" s="65" t="s">
        <v>21</v>
      </c>
      <c r="G281" s="39">
        <v>8.4</v>
      </c>
    </row>
    <row r="282" spans="1:7" ht="75" x14ac:dyDescent="0.25">
      <c r="A282" s="51" t="s">
        <v>261</v>
      </c>
      <c r="B282" s="18"/>
      <c r="C282" s="65" t="s">
        <v>102</v>
      </c>
      <c r="D282" s="65"/>
      <c r="E282" s="10" t="s">
        <v>41</v>
      </c>
      <c r="F282" s="65"/>
      <c r="G282" s="39">
        <f>SUM(G284+G285)</f>
        <v>212.2</v>
      </c>
    </row>
    <row r="283" spans="1:7" ht="105" x14ac:dyDescent="0.25">
      <c r="A283" s="51" t="s">
        <v>262</v>
      </c>
      <c r="B283" s="18"/>
      <c r="C283" s="65" t="s">
        <v>102</v>
      </c>
      <c r="D283" s="65" t="s">
        <v>90</v>
      </c>
      <c r="E283" s="10" t="s">
        <v>81</v>
      </c>
      <c r="F283" s="65"/>
      <c r="G283" s="39">
        <f>SUM(G284:G285)</f>
        <v>212.2</v>
      </c>
    </row>
    <row r="284" spans="1:7" ht="45" x14ac:dyDescent="0.25">
      <c r="A284" s="6" t="s">
        <v>239</v>
      </c>
      <c r="B284" s="18" t="s">
        <v>101</v>
      </c>
      <c r="C284" s="65" t="s">
        <v>102</v>
      </c>
      <c r="D284" s="65" t="s">
        <v>90</v>
      </c>
      <c r="E284" s="10" t="s">
        <v>81</v>
      </c>
      <c r="F284" s="65" t="s">
        <v>21</v>
      </c>
      <c r="G284" s="39">
        <v>199.2</v>
      </c>
    </row>
    <row r="285" spans="1:7" ht="45" x14ac:dyDescent="0.25">
      <c r="A285" s="6" t="s">
        <v>239</v>
      </c>
      <c r="B285" s="18" t="s">
        <v>101</v>
      </c>
      <c r="C285" s="65" t="s">
        <v>102</v>
      </c>
      <c r="D285" s="65" t="s">
        <v>13</v>
      </c>
      <c r="E285" s="10" t="s">
        <v>81</v>
      </c>
      <c r="F285" s="65" t="s">
        <v>21</v>
      </c>
      <c r="G285" s="39">
        <v>13</v>
      </c>
    </row>
    <row r="286" spans="1:7" ht="60" x14ac:dyDescent="0.25">
      <c r="A286" s="51" t="s">
        <v>305</v>
      </c>
      <c r="B286" s="18"/>
      <c r="C286" s="65" t="s">
        <v>102</v>
      </c>
      <c r="D286" s="65" t="s">
        <v>121</v>
      </c>
      <c r="E286" s="10" t="s">
        <v>152</v>
      </c>
      <c r="F286" s="65"/>
      <c r="G286" s="39">
        <v>23616.7</v>
      </c>
    </row>
    <row r="287" spans="1:7" ht="45" x14ac:dyDescent="0.25">
      <c r="A287" s="51" t="s">
        <v>306</v>
      </c>
      <c r="B287" s="18"/>
      <c r="C287" s="65" t="s">
        <v>102</v>
      </c>
      <c r="D287" s="65" t="s">
        <v>121</v>
      </c>
      <c r="E287" s="7" t="s">
        <v>241</v>
      </c>
      <c r="F287" s="65"/>
      <c r="G287" s="40">
        <f>SUM(G288)</f>
        <v>22482.400000000001</v>
      </c>
    </row>
    <row r="288" spans="1:7" ht="45" x14ac:dyDescent="0.25">
      <c r="A288" s="6" t="s">
        <v>239</v>
      </c>
      <c r="B288" s="18" t="s">
        <v>101</v>
      </c>
      <c r="C288" s="65" t="s">
        <v>102</v>
      </c>
      <c r="D288" s="65" t="s">
        <v>121</v>
      </c>
      <c r="E288" s="7" t="s">
        <v>241</v>
      </c>
      <c r="F288" s="65" t="s">
        <v>21</v>
      </c>
      <c r="G288" s="40">
        <v>22482.400000000001</v>
      </c>
    </row>
    <row r="289" spans="1:7" ht="90" x14ac:dyDescent="0.25">
      <c r="A289" s="6" t="s">
        <v>242</v>
      </c>
      <c r="B289" s="18"/>
      <c r="C289" s="65" t="s">
        <v>102</v>
      </c>
      <c r="D289" s="65" t="s">
        <v>121</v>
      </c>
      <c r="E289" s="10">
        <v>8900100050</v>
      </c>
      <c r="F289" s="65"/>
      <c r="G289" s="40">
        <f>SUM(G290)</f>
        <v>1134.3</v>
      </c>
    </row>
    <row r="290" spans="1:7" ht="45" x14ac:dyDescent="0.25">
      <c r="A290" s="6" t="s">
        <v>239</v>
      </c>
      <c r="B290" s="18" t="s">
        <v>101</v>
      </c>
      <c r="C290" s="65" t="s">
        <v>102</v>
      </c>
      <c r="D290" s="65" t="s">
        <v>121</v>
      </c>
      <c r="E290" s="10">
        <v>8900100050</v>
      </c>
      <c r="F290" s="65" t="s">
        <v>21</v>
      </c>
      <c r="G290" s="40">
        <v>1134.3</v>
      </c>
    </row>
    <row r="291" spans="1:7" ht="75" x14ac:dyDescent="0.25">
      <c r="A291" s="51" t="s">
        <v>148</v>
      </c>
      <c r="B291" s="18"/>
      <c r="C291" s="13" t="s">
        <v>102</v>
      </c>
      <c r="D291" s="13" t="s">
        <v>122</v>
      </c>
      <c r="E291" s="10">
        <v>5700000000</v>
      </c>
      <c r="F291" s="13"/>
      <c r="G291" s="40">
        <f>G292+G295</f>
        <v>6064.5</v>
      </c>
    </row>
    <row r="292" spans="1:7" ht="75" x14ac:dyDescent="0.25">
      <c r="A292" s="51" t="s">
        <v>307</v>
      </c>
      <c r="C292" s="13" t="s">
        <v>102</v>
      </c>
      <c r="D292" s="13" t="s">
        <v>122</v>
      </c>
      <c r="E292" s="10">
        <v>5710000000</v>
      </c>
      <c r="F292" s="13"/>
      <c r="G292" s="40">
        <f>SUM(G293)</f>
        <v>163.80000000000001</v>
      </c>
    </row>
    <row r="293" spans="1:7" ht="75" x14ac:dyDescent="0.25">
      <c r="A293" s="51" t="s">
        <v>243</v>
      </c>
      <c r="B293" s="18"/>
      <c r="C293" s="13" t="s">
        <v>102</v>
      </c>
      <c r="D293" s="13" t="s">
        <v>122</v>
      </c>
      <c r="E293" s="10" t="s">
        <v>123</v>
      </c>
      <c r="F293" s="13"/>
      <c r="G293" s="40">
        <f>SUM(G294)</f>
        <v>163.80000000000001</v>
      </c>
    </row>
    <row r="294" spans="1:7" ht="45" x14ac:dyDescent="0.25">
      <c r="A294" s="6" t="s">
        <v>239</v>
      </c>
      <c r="B294" s="18" t="s">
        <v>101</v>
      </c>
      <c r="C294" s="13" t="s">
        <v>102</v>
      </c>
      <c r="D294" s="13" t="s">
        <v>122</v>
      </c>
      <c r="E294" s="10" t="s">
        <v>123</v>
      </c>
      <c r="F294" s="13" t="s">
        <v>21</v>
      </c>
      <c r="G294" s="40">
        <v>163.80000000000001</v>
      </c>
    </row>
    <row r="295" spans="1:7" ht="90" x14ac:dyDescent="0.25">
      <c r="A295" s="51" t="s">
        <v>308</v>
      </c>
      <c r="B295" s="73"/>
      <c r="C295" s="13" t="s">
        <v>102</v>
      </c>
      <c r="D295" s="13"/>
      <c r="E295" s="10">
        <v>5720000000</v>
      </c>
      <c r="F295" s="13"/>
      <c r="G295" s="40">
        <f>SUM(G298+G300+G296)</f>
        <v>5900.7</v>
      </c>
    </row>
    <row r="296" spans="1:7" ht="90" x14ac:dyDescent="0.25">
      <c r="A296" s="6" t="s">
        <v>309</v>
      </c>
      <c r="B296" s="73"/>
      <c r="C296" s="13" t="s">
        <v>102</v>
      </c>
      <c r="D296" s="13" t="s">
        <v>122</v>
      </c>
      <c r="E296" s="29">
        <v>5720100057</v>
      </c>
      <c r="F296" s="13"/>
      <c r="G296" s="40">
        <f>SUM(G297)</f>
        <v>102.8</v>
      </c>
    </row>
    <row r="297" spans="1:7" ht="45" x14ac:dyDescent="0.25">
      <c r="A297" s="6" t="s">
        <v>239</v>
      </c>
      <c r="B297" s="18" t="s">
        <v>101</v>
      </c>
      <c r="C297" s="13" t="s">
        <v>102</v>
      </c>
      <c r="D297" s="13" t="s">
        <v>122</v>
      </c>
      <c r="E297" s="29">
        <v>5720100057</v>
      </c>
      <c r="F297" s="13" t="s">
        <v>21</v>
      </c>
      <c r="G297" s="40">
        <v>102.8</v>
      </c>
    </row>
    <row r="298" spans="1:7" ht="105" customHeight="1" x14ac:dyDescent="0.25">
      <c r="A298" s="51" t="s">
        <v>310</v>
      </c>
      <c r="B298" s="18"/>
      <c r="C298" s="13" t="s">
        <v>102</v>
      </c>
      <c r="D298" s="13" t="s">
        <v>107</v>
      </c>
      <c r="E298" s="4" t="s">
        <v>244</v>
      </c>
      <c r="F298" s="13"/>
      <c r="G298" s="40">
        <f>SUM(G299)</f>
        <v>3412.6</v>
      </c>
    </row>
    <row r="299" spans="1:7" ht="45" x14ac:dyDescent="0.25">
      <c r="A299" s="6" t="s">
        <v>245</v>
      </c>
      <c r="B299" s="18" t="s">
        <v>101</v>
      </c>
      <c r="C299" s="13" t="s">
        <v>102</v>
      </c>
      <c r="D299" s="13" t="s">
        <v>107</v>
      </c>
      <c r="E299" s="4" t="s">
        <v>244</v>
      </c>
      <c r="F299" s="13" t="s">
        <v>108</v>
      </c>
      <c r="G299" s="40">
        <v>3412.6</v>
      </c>
    </row>
    <row r="300" spans="1:7" ht="60" x14ac:dyDescent="0.25">
      <c r="A300" s="6" t="s">
        <v>311</v>
      </c>
      <c r="B300" s="73"/>
      <c r="C300" s="13" t="s">
        <v>102</v>
      </c>
      <c r="D300" s="13" t="s">
        <v>107</v>
      </c>
      <c r="E300" s="4" t="s">
        <v>246</v>
      </c>
      <c r="F300" s="13"/>
      <c r="G300" s="40">
        <f>SUM(G301)</f>
        <v>2385.3000000000002</v>
      </c>
    </row>
    <row r="301" spans="1:7" ht="45" x14ac:dyDescent="0.25">
      <c r="A301" s="6" t="s">
        <v>245</v>
      </c>
      <c r="B301" s="18" t="s">
        <v>101</v>
      </c>
      <c r="C301" s="13" t="s">
        <v>102</v>
      </c>
      <c r="D301" s="13" t="s">
        <v>107</v>
      </c>
      <c r="E301" s="4" t="s">
        <v>246</v>
      </c>
      <c r="F301" s="13" t="s">
        <v>108</v>
      </c>
      <c r="G301" s="40">
        <v>2385.3000000000002</v>
      </c>
    </row>
    <row r="302" spans="1:7" ht="75" x14ac:dyDescent="0.25">
      <c r="A302" s="51" t="s">
        <v>312</v>
      </c>
      <c r="B302" s="73"/>
      <c r="C302" s="13" t="s">
        <v>102</v>
      </c>
      <c r="D302" s="13" t="s">
        <v>90</v>
      </c>
      <c r="E302" s="10">
        <v>6000000000</v>
      </c>
      <c r="F302" s="13"/>
      <c r="G302" s="40">
        <f>SUM(G303)</f>
        <v>4566.9999999999991</v>
      </c>
    </row>
    <row r="303" spans="1:7" ht="120" x14ac:dyDescent="0.25">
      <c r="A303" s="51" t="s">
        <v>313</v>
      </c>
      <c r="B303" s="73"/>
      <c r="C303" s="13" t="s">
        <v>102</v>
      </c>
      <c r="D303" s="13" t="s">
        <v>90</v>
      </c>
      <c r="E303" s="10">
        <v>6000100000</v>
      </c>
      <c r="F303" s="13"/>
      <c r="G303" s="40">
        <f>SUM(G304+G306+G308+G310)</f>
        <v>4566.9999999999991</v>
      </c>
    </row>
    <row r="304" spans="1:7" ht="60" x14ac:dyDescent="0.25">
      <c r="A304" s="54" t="s">
        <v>314</v>
      </c>
      <c r="B304" s="73"/>
      <c r="C304" s="13" t="s">
        <v>102</v>
      </c>
      <c r="D304" s="13" t="s">
        <v>90</v>
      </c>
      <c r="E304" s="10">
        <v>6000100061</v>
      </c>
      <c r="F304" s="13"/>
      <c r="G304" s="40">
        <f>SUM(G305)</f>
        <v>179.8</v>
      </c>
    </row>
    <row r="305" spans="1:7" ht="45" x14ac:dyDescent="0.25">
      <c r="A305" s="6" t="s">
        <v>239</v>
      </c>
      <c r="B305" s="18" t="s">
        <v>124</v>
      </c>
      <c r="C305" s="13" t="s">
        <v>102</v>
      </c>
      <c r="D305" s="13" t="s">
        <v>90</v>
      </c>
      <c r="E305" s="10">
        <v>6000100061</v>
      </c>
      <c r="F305" s="13" t="s">
        <v>21</v>
      </c>
      <c r="G305" s="40">
        <v>179.8</v>
      </c>
    </row>
    <row r="306" spans="1:7" ht="39" customHeight="1" x14ac:dyDescent="0.25">
      <c r="A306" s="54" t="s">
        <v>247</v>
      </c>
      <c r="C306" s="13" t="s">
        <v>102</v>
      </c>
      <c r="D306" s="13" t="s">
        <v>90</v>
      </c>
      <c r="E306" s="10">
        <v>6000100062</v>
      </c>
      <c r="F306" s="13"/>
      <c r="G306" s="40">
        <v>123</v>
      </c>
    </row>
    <row r="307" spans="1:7" ht="45" x14ac:dyDescent="0.25">
      <c r="A307" s="6" t="s">
        <v>239</v>
      </c>
      <c r="B307" s="18" t="s">
        <v>124</v>
      </c>
      <c r="C307" s="13" t="s">
        <v>102</v>
      </c>
      <c r="D307" s="13" t="s">
        <v>90</v>
      </c>
      <c r="E307" s="10">
        <v>6000100062</v>
      </c>
      <c r="F307" s="13" t="s">
        <v>21</v>
      </c>
      <c r="G307" s="40">
        <v>123</v>
      </c>
    </row>
    <row r="308" spans="1:7" ht="45" x14ac:dyDescent="0.25">
      <c r="A308" s="6" t="s">
        <v>248</v>
      </c>
      <c r="C308" s="13" t="s">
        <v>102</v>
      </c>
      <c r="D308" s="13" t="s">
        <v>90</v>
      </c>
      <c r="E308" s="10">
        <v>6000100063</v>
      </c>
      <c r="F308" s="13"/>
      <c r="G308" s="40">
        <v>72.400000000000006</v>
      </c>
    </row>
    <row r="309" spans="1:7" ht="45" x14ac:dyDescent="0.25">
      <c r="A309" s="6" t="s">
        <v>239</v>
      </c>
      <c r="B309" s="18" t="s">
        <v>124</v>
      </c>
      <c r="C309" s="13" t="s">
        <v>102</v>
      </c>
      <c r="D309" s="13" t="s">
        <v>90</v>
      </c>
      <c r="E309" s="10">
        <v>6000100063</v>
      </c>
      <c r="F309" s="13" t="s">
        <v>21</v>
      </c>
      <c r="G309" s="40">
        <v>72.400000000000006</v>
      </c>
    </row>
    <row r="310" spans="1:7" ht="75" x14ac:dyDescent="0.25">
      <c r="A310" s="51" t="s">
        <v>249</v>
      </c>
      <c r="B310" s="18"/>
      <c r="C310" s="13" t="s">
        <v>102</v>
      </c>
      <c r="D310" s="13" t="s">
        <v>90</v>
      </c>
      <c r="E310" s="10">
        <v>6000100065</v>
      </c>
      <c r="F310" s="13"/>
      <c r="G310" s="40">
        <f>SUM(G311:G313)</f>
        <v>4191.7999999999993</v>
      </c>
    </row>
    <row r="311" spans="1:7" ht="105" x14ac:dyDescent="0.25">
      <c r="A311" s="51" t="s">
        <v>179</v>
      </c>
      <c r="B311" s="18" t="s">
        <v>124</v>
      </c>
      <c r="C311" s="13" t="s">
        <v>102</v>
      </c>
      <c r="D311" s="13" t="s">
        <v>90</v>
      </c>
      <c r="E311" s="10">
        <v>6000100065</v>
      </c>
      <c r="F311" s="13" t="s">
        <v>20</v>
      </c>
      <c r="G311" s="40">
        <v>3449</v>
      </c>
    </row>
    <row r="312" spans="1:7" ht="45" x14ac:dyDescent="0.25">
      <c r="A312" s="6" t="s">
        <v>239</v>
      </c>
      <c r="B312" s="18" t="s">
        <v>124</v>
      </c>
      <c r="C312" s="13" t="s">
        <v>102</v>
      </c>
      <c r="D312" s="13" t="s">
        <v>90</v>
      </c>
      <c r="E312" s="10">
        <v>6000100065</v>
      </c>
      <c r="F312" s="13" t="s">
        <v>21</v>
      </c>
      <c r="G312" s="40">
        <v>737.4</v>
      </c>
    </row>
    <row r="313" spans="1:7" ht="15" x14ac:dyDescent="0.25">
      <c r="A313" s="51" t="s">
        <v>181</v>
      </c>
      <c r="B313" s="18" t="s">
        <v>124</v>
      </c>
      <c r="C313" s="13" t="s">
        <v>102</v>
      </c>
      <c r="D313" s="13" t="s">
        <v>90</v>
      </c>
      <c r="E313" s="10">
        <v>6000100065</v>
      </c>
      <c r="F313" s="13" t="s">
        <v>22</v>
      </c>
      <c r="G313" s="40">
        <v>5.4</v>
      </c>
    </row>
    <row r="314" spans="1:7" ht="15.75" x14ac:dyDescent="0.25">
      <c r="A314" s="33" t="s">
        <v>125</v>
      </c>
      <c r="B314" s="17"/>
      <c r="C314" s="61" t="s">
        <v>102</v>
      </c>
      <c r="D314" s="61"/>
      <c r="E314" s="44"/>
      <c r="F314" s="61"/>
      <c r="G314" s="40">
        <f>G211+G226+G233+G238+G241+G266+G273+G276+G279+G282+G286+G291+G302</f>
        <v>106063.4</v>
      </c>
    </row>
    <row r="315" spans="1:7" ht="75" x14ac:dyDescent="0.25">
      <c r="A315" s="51" t="s">
        <v>204</v>
      </c>
      <c r="B315" s="18"/>
      <c r="C315" s="61" t="s">
        <v>127</v>
      </c>
      <c r="D315" s="61" t="s">
        <v>128</v>
      </c>
      <c r="E315" s="10">
        <v>5900000000</v>
      </c>
      <c r="F315" s="61"/>
      <c r="G315" s="40">
        <f>SUM(G316)</f>
        <v>45</v>
      </c>
    </row>
    <row r="316" spans="1:7" ht="75" x14ac:dyDescent="0.25">
      <c r="A316" s="51" t="s">
        <v>91</v>
      </c>
      <c r="B316" s="18"/>
      <c r="C316" s="61" t="s">
        <v>127</v>
      </c>
      <c r="D316" s="61" t="s">
        <v>128</v>
      </c>
      <c r="E316" s="7" t="s">
        <v>220</v>
      </c>
      <c r="F316" s="61"/>
      <c r="G316" s="40">
        <v>45</v>
      </c>
    </row>
    <row r="317" spans="1:7" ht="255" x14ac:dyDescent="0.25">
      <c r="A317" s="48" t="s">
        <v>176</v>
      </c>
      <c r="B317" s="18" t="s">
        <v>126</v>
      </c>
      <c r="C317" s="61" t="s">
        <v>127</v>
      </c>
      <c r="D317" s="61" t="s">
        <v>128</v>
      </c>
      <c r="E317" s="10" t="s">
        <v>44</v>
      </c>
      <c r="F317" s="61"/>
      <c r="G317" s="40">
        <f>SUM(G318)</f>
        <v>45</v>
      </c>
    </row>
    <row r="318" spans="1:7" ht="105" x14ac:dyDescent="0.25">
      <c r="A318" s="51" t="s">
        <v>179</v>
      </c>
      <c r="B318" s="18" t="s">
        <v>126</v>
      </c>
      <c r="C318" s="61" t="s">
        <v>127</v>
      </c>
      <c r="D318" s="61" t="s">
        <v>128</v>
      </c>
      <c r="E318" s="10" t="s">
        <v>44</v>
      </c>
      <c r="F318" s="61" t="s">
        <v>20</v>
      </c>
      <c r="G318" s="40">
        <v>45</v>
      </c>
    </row>
    <row r="319" spans="1:7" ht="31.5" x14ac:dyDescent="0.25">
      <c r="A319" s="33" t="s">
        <v>129</v>
      </c>
      <c r="B319" s="18"/>
      <c r="C319" s="61" t="s">
        <v>127</v>
      </c>
      <c r="D319" s="61"/>
      <c r="E319" s="44"/>
      <c r="F319" s="61"/>
      <c r="G319" s="40">
        <f>SUM(G315)</f>
        <v>45</v>
      </c>
    </row>
    <row r="320" spans="1:7" ht="75" x14ac:dyDescent="0.25">
      <c r="A320" s="51" t="s">
        <v>204</v>
      </c>
      <c r="B320" s="18" t="s">
        <v>130</v>
      </c>
      <c r="C320" s="13" t="s">
        <v>131</v>
      </c>
      <c r="D320" s="13" t="s">
        <v>92</v>
      </c>
      <c r="E320" s="10">
        <v>5900000000</v>
      </c>
      <c r="F320" s="61"/>
      <c r="G320" s="40">
        <f>SUM(G321)</f>
        <v>2953.4</v>
      </c>
    </row>
    <row r="321" spans="1:7" ht="75" x14ac:dyDescent="0.25">
      <c r="A321" s="51" t="s">
        <v>91</v>
      </c>
      <c r="B321" s="18" t="s">
        <v>130</v>
      </c>
      <c r="C321" s="13" t="s">
        <v>131</v>
      </c>
      <c r="D321" s="13" t="s">
        <v>92</v>
      </c>
      <c r="E321" s="7" t="s">
        <v>220</v>
      </c>
      <c r="F321" s="61"/>
      <c r="G321" s="40">
        <f>SUM(G322+G325)</f>
        <v>2953.4</v>
      </c>
    </row>
    <row r="322" spans="1:7" ht="54.75" customHeight="1" x14ac:dyDescent="0.25">
      <c r="A322" s="51" t="s">
        <v>252</v>
      </c>
      <c r="B322" s="18" t="s">
        <v>130</v>
      </c>
      <c r="C322" s="13" t="s">
        <v>131</v>
      </c>
      <c r="D322" s="13" t="s">
        <v>92</v>
      </c>
      <c r="E322" s="10" t="s">
        <v>168</v>
      </c>
      <c r="F322" s="61"/>
      <c r="G322" s="40">
        <f>SUM(G323)</f>
        <v>2333.4</v>
      </c>
    </row>
    <row r="323" spans="1:7" ht="105" x14ac:dyDescent="0.25">
      <c r="A323" s="51" t="s">
        <v>179</v>
      </c>
      <c r="B323" s="18" t="s">
        <v>130</v>
      </c>
      <c r="C323" s="13" t="s">
        <v>131</v>
      </c>
      <c r="D323" s="13" t="s">
        <v>92</v>
      </c>
      <c r="E323" s="10" t="s">
        <v>168</v>
      </c>
      <c r="F323" s="13" t="s">
        <v>20</v>
      </c>
      <c r="G323" s="40">
        <v>2333.4</v>
      </c>
    </row>
    <row r="324" spans="1:7" ht="255" x14ac:dyDescent="0.25">
      <c r="A324" s="48" t="s">
        <v>176</v>
      </c>
      <c r="B324" s="18" t="s">
        <v>130</v>
      </c>
      <c r="C324" s="13" t="s">
        <v>131</v>
      </c>
      <c r="D324" s="13" t="s">
        <v>92</v>
      </c>
      <c r="E324" s="10" t="s">
        <v>44</v>
      </c>
      <c r="F324" s="13"/>
      <c r="G324" s="40">
        <f>SUM(G325)</f>
        <v>620</v>
      </c>
    </row>
    <row r="325" spans="1:7" ht="105" x14ac:dyDescent="0.25">
      <c r="A325" s="51" t="s">
        <v>179</v>
      </c>
      <c r="B325" s="18" t="s">
        <v>130</v>
      </c>
      <c r="C325" s="13" t="s">
        <v>131</v>
      </c>
      <c r="D325" s="13" t="s">
        <v>92</v>
      </c>
      <c r="E325" s="10" t="s">
        <v>44</v>
      </c>
      <c r="F325" s="13" t="s">
        <v>20</v>
      </c>
      <c r="G325" s="40">
        <v>620</v>
      </c>
    </row>
    <row r="326" spans="1:7" ht="75" x14ac:dyDescent="0.25">
      <c r="A326" s="6" t="s">
        <v>174</v>
      </c>
      <c r="B326" s="18" t="s">
        <v>130</v>
      </c>
      <c r="C326" s="13" t="s">
        <v>131</v>
      </c>
      <c r="D326" s="13" t="s">
        <v>90</v>
      </c>
      <c r="E326" s="29">
        <v>5300000000</v>
      </c>
      <c r="F326" s="13"/>
      <c r="G326" s="40">
        <v>73.5</v>
      </c>
    </row>
    <row r="327" spans="1:7" ht="105" x14ac:dyDescent="0.25">
      <c r="A327" s="51" t="s">
        <v>200</v>
      </c>
      <c r="B327" s="18" t="s">
        <v>130</v>
      </c>
      <c r="C327" s="13" t="s">
        <v>131</v>
      </c>
      <c r="D327" s="13" t="s">
        <v>90</v>
      </c>
      <c r="E327" s="29">
        <v>5300100049</v>
      </c>
      <c r="F327" s="13"/>
      <c r="G327" s="40">
        <f>SUM(G328)</f>
        <v>73.5</v>
      </c>
    </row>
    <row r="328" spans="1:7" ht="45" x14ac:dyDescent="0.25">
      <c r="A328" s="6" t="s">
        <v>253</v>
      </c>
      <c r="B328" s="18" t="s">
        <v>130</v>
      </c>
      <c r="C328" s="13" t="s">
        <v>131</v>
      </c>
      <c r="D328" s="13" t="s">
        <v>90</v>
      </c>
      <c r="E328" s="29">
        <v>5300100049</v>
      </c>
      <c r="F328" s="13" t="s">
        <v>21</v>
      </c>
      <c r="G328" s="40">
        <v>73.5</v>
      </c>
    </row>
    <row r="329" spans="1:7" ht="47.25" x14ac:dyDescent="0.25">
      <c r="A329" s="14" t="s">
        <v>132</v>
      </c>
      <c r="B329" s="18"/>
      <c r="C329" s="61" t="s">
        <v>131</v>
      </c>
      <c r="D329" s="61"/>
      <c r="E329" s="44"/>
      <c r="F329" s="61"/>
      <c r="G329" s="40">
        <f>SUM(G323+G325+G326)</f>
        <v>3026.9</v>
      </c>
    </row>
    <row r="330" spans="1:7" ht="15" x14ac:dyDescent="0.25">
      <c r="A330" s="51" t="s">
        <v>133</v>
      </c>
      <c r="B330" s="17"/>
      <c r="C330" s="13"/>
      <c r="D330" s="13"/>
      <c r="E330" s="4"/>
      <c r="F330" s="13"/>
      <c r="G330" s="39">
        <f>G74+G181+G210+G314+G319+G329</f>
        <v>634237</v>
      </c>
    </row>
    <row r="332" spans="1:7" x14ac:dyDescent="0.2">
      <c r="A332" s="1" t="s">
        <v>134</v>
      </c>
    </row>
    <row r="333" spans="1:7" x14ac:dyDescent="0.2">
      <c r="A333" s="1" t="s">
        <v>135</v>
      </c>
    </row>
    <row r="334" spans="1:7" x14ac:dyDescent="0.2">
      <c r="A334" s="1" t="s">
        <v>136</v>
      </c>
    </row>
    <row r="335" spans="1:7" x14ac:dyDescent="0.2">
      <c r="A335" s="1" t="s">
        <v>137</v>
      </c>
    </row>
    <row r="336" spans="1:7" x14ac:dyDescent="0.2">
      <c r="A336" s="1" t="s">
        <v>138</v>
      </c>
    </row>
    <row r="337" spans="1:1" x14ac:dyDescent="0.2">
      <c r="A337" s="1" t="s">
        <v>142</v>
      </c>
    </row>
    <row r="338" spans="1:1" x14ac:dyDescent="0.2">
      <c r="A338" s="1" t="s">
        <v>139</v>
      </c>
    </row>
    <row r="339" spans="1:1" x14ac:dyDescent="0.2">
      <c r="A339" s="1" t="s">
        <v>140</v>
      </c>
    </row>
    <row r="340" spans="1:1" x14ac:dyDescent="0.2">
      <c r="A340" s="1" t="s">
        <v>316</v>
      </c>
    </row>
  </sheetData>
  <mergeCells count="11">
    <mergeCell ref="F5:G5"/>
    <mergeCell ref="D1:G1"/>
    <mergeCell ref="D2:G2"/>
    <mergeCell ref="A4:G4"/>
    <mergeCell ref="B6:B8"/>
    <mergeCell ref="C6:F6"/>
    <mergeCell ref="G6:G8"/>
    <mergeCell ref="C7:C8"/>
    <mergeCell ref="D7:D8"/>
    <mergeCell ref="E7:E8"/>
    <mergeCell ref="F7:F8"/>
  </mergeCells>
  <pageMargins left="1.1811023622047245" right="0.59055118110236227" top="0.59055118110236227" bottom="0.59055118110236227" header="0.31496062992125984" footer="0.31496062992125984"/>
  <pageSetup paperSize="9" scale="65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User2</cp:lastModifiedBy>
  <cp:lastPrinted>2021-12-17T00:58:42Z</cp:lastPrinted>
  <dcterms:created xsi:type="dcterms:W3CDTF">2020-11-14T08:04:26Z</dcterms:created>
  <dcterms:modified xsi:type="dcterms:W3CDTF">2021-12-21T05:01:04Z</dcterms:modified>
</cp:coreProperties>
</file>