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1415" windowHeight="6270" activeTab="0"/>
  </bookViews>
  <sheets>
    <sheet name="15" sheetId="1" r:id="rId1"/>
  </sheets>
  <externalReferences>
    <externalReference r:id="rId4"/>
  </externalReferences>
  <definedNames>
    <definedName name="_xlnm.Print_Area" localSheetId="0">'15'!$A$1:$H$200</definedName>
  </definedNames>
  <calcPr fullCalcOnLoad="1"/>
</workbook>
</file>

<file path=xl/sharedStrings.xml><?xml version="1.0" encoding="utf-8"?>
<sst xmlns="http://schemas.openxmlformats.org/spreadsheetml/2006/main" count="1009" uniqueCount="238">
  <si>
    <t>№</t>
  </si>
  <si>
    <t>Бюджетная классификация</t>
  </si>
  <si>
    <t>РзПр</t>
  </si>
  <si>
    <t>ЦСР</t>
  </si>
  <si>
    <t>ВР</t>
  </si>
  <si>
    <t>957</t>
  </si>
  <si>
    <t>973</t>
  </si>
  <si>
    <t>МКУК БИЭМ</t>
  </si>
  <si>
    <t>0702</t>
  </si>
  <si>
    <t>0705</t>
  </si>
  <si>
    <t>0707</t>
  </si>
  <si>
    <t>200</t>
  </si>
  <si>
    <t>600</t>
  </si>
  <si>
    <t>0700</t>
  </si>
  <si>
    <t>0801</t>
  </si>
  <si>
    <t>главный распорядитель</t>
  </si>
  <si>
    <t>100</t>
  </si>
  <si>
    <t>0804</t>
  </si>
  <si>
    <t>800</t>
  </si>
  <si>
    <t>0701</t>
  </si>
  <si>
    <t>4320100000</t>
  </si>
  <si>
    <t>0709</t>
  </si>
  <si>
    <t>4350100000</t>
  </si>
  <si>
    <t>1004</t>
  </si>
  <si>
    <t>994</t>
  </si>
  <si>
    <t>0605</t>
  </si>
  <si>
    <t>0113</t>
  </si>
  <si>
    <t>4230100000</t>
  </si>
  <si>
    <t>Администрация района</t>
  </si>
  <si>
    <t>4240100000</t>
  </si>
  <si>
    <t>Итого по культуре</t>
  </si>
  <si>
    <t>Итого по образованию</t>
  </si>
  <si>
    <t>Всего:</t>
  </si>
  <si>
    <t>Муниципальные программы МКУ Управление образования</t>
  </si>
  <si>
    <t>Муниципальные программы МКУ Управление культуры</t>
  </si>
  <si>
    <t>0703</t>
  </si>
  <si>
    <t>0412</t>
  </si>
  <si>
    <t>0501</t>
  </si>
  <si>
    <t>1101</t>
  </si>
  <si>
    <t>Учреждения образования</t>
  </si>
  <si>
    <t>Бюджетополучатели</t>
  </si>
  <si>
    <t>МКУК БИЭМ*</t>
  </si>
  <si>
    <t>МБУК "МОБ Балаганского района"*</t>
  </si>
  <si>
    <t>МБУК "МОБ Балаганского района"</t>
  </si>
  <si>
    <t>МКУ ДО БДМШ*</t>
  </si>
  <si>
    <t>МКУ ДО БДМШ</t>
  </si>
  <si>
    <t>МБУК "Межпоселенческий ДК"*</t>
  </si>
  <si>
    <t>МБУК "Межпоселенческий ДК"</t>
  </si>
  <si>
    <t>4210144299</t>
  </si>
  <si>
    <t>МК Дошкольные общеобразовательные учреждения</t>
  </si>
  <si>
    <t>4310142900</t>
  </si>
  <si>
    <t>Муниципальные бюджетные общеобразовательные учреждения</t>
  </si>
  <si>
    <t>4320173020</t>
  </si>
  <si>
    <t>МБОУ ДО Балаганский Центр Детского Творчества</t>
  </si>
  <si>
    <t>4330142399</t>
  </si>
  <si>
    <t>500</t>
  </si>
  <si>
    <t>МКУ Управление образования Балаганского района</t>
  </si>
  <si>
    <t>4350100204</t>
  </si>
  <si>
    <t>4350143609</t>
  </si>
  <si>
    <t>4350145299</t>
  </si>
  <si>
    <t>0314</t>
  </si>
  <si>
    <t>400</t>
  </si>
  <si>
    <t>Финансовое управление Балаганского района</t>
  </si>
  <si>
    <t>992</t>
  </si>
  <si>
    <t>1401</t>
  </si>
  <si>
    <t>РАСПРЕДЕЛЕНИЕ БЮДЖЕТНЫХ АССИГНОВАНИЙ НА РЕАЛИЗАЦИЮ МУНИЦИПАЛЬНЫХ ПРОГРАММ НА 2019 ГОД</t>
  </si>
  <si>
    <t xml:space="preserve">МКУ Управление культуры </t>
  </si>
  <si>
    <t>Подпрограмма 1 "Библиотечное дело в муниципальном образовании Балаганский район на 2019 -2024 годы"</t>
  </si>
  <si>
    <t>Подпрограмма 2 "Музейное дело в  муниципальном образовании Балаганский район на 2019 - 2024 годы"</t>
  </si>
  <si>
    <t>Подпрограмма 3 "Культурный досуг населения в муниципальном образовании Балаганский район на 2019 - 2024 годы"</t>
  </si>
  <si>
    <t>Подпрограмма 4 "Дополнительное образование детей в сфере культуры муниципальном образовании Балаганский район на 2019 - 2024 годы"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</si>
  <si>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</si>
  <si>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МКУ Управление культуры</t>
  </si>
  <si>
    <t>4360579511</t>
  </si>
  <si>
    <t>4361279521</t>
  </si>
  <si>
    <t>4361479502</t>
  </si>
  <si>
    <t>4361679525</t>
  </si>
  <si>
    <t>4361579524</t>
  </si>
  <si>
    <t>Подпрограмма 2 "Развитие общего образования Балаганского района на 2019-2024 годы"</t>
  </si>
  <si>
    <t>Подпрограмма 3 "Развитие дополнительного образования Балаганского района на 2019-2024 годы"</t>
  </si>
  <si>
    <t>4340179518</t>
  </si>
  <si>
    <t>Подпрограмма 5 "Совершенствование государственного управления в сфере образования на 2019-2024 годы"</t>
  </si>
  <si>
    <t>Подпрограмма 6 "Безопасность  образовательных  учреждений в муниципальном образовании Балаганский  район на 2019-2024 годы"</t>
  </si>
  <si>
    <t>4360179519</t>
  </si>
  <si>
    <t xml:space="preserve">МКУ Методический центр управления образования </t>
  </si>
  <si>
    <t>4360779513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</si>
  <si>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2019-2024 годы"</t>
  </si>
  <si>
    <t>4361479501</t>
  </si>
  <si>
    <t>МП "Доступная среда для инвалидов и маломобильных групп населения  Балаганского района на 2019-2024 годы"</t>
  </si>
  <si>
    <t>МП "Устойчивое развитие сельских территорий в муниципальном образовании Балаганский район на 2019-2024 годы"</t>
  </si>
  <si>
    <t>МП "Повышение безопасности дорожного движения  на территории Балаганского района на 2019-2024 годы"</t>
  </si>
  <si>
    <t>МП "Улучшение условий и охраны труда в муниципальном образовании Балаганский район  на 2019-2024 годы"</t>
  </si>
  <si>
    <t>МП "Энергосбережение и повышение энергетической  эффективности на территории  муниципального образования Балаганский район на  2019-2024 годы"</t>
  </si>
  <si>
    <t>4361979501</t>
  </si>
  <si>
    <t>4360379501</t>
  </si>
  <si>
    <t>4360079500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</si>
  <si>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</si>
  <si>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4360379502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</si>
  <si>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</si>
  <si>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4360379503</t>
  </si>
  <si>
    <t>Подпрограмма 4 "Профилактика туберкулеза в муниципальном образовании Балаганский район на 2019-2024 годы"</t>
  </si>
  <si>
    <t>4360379504</t>
  </si>
  <si>
    <t>4360979515</t>
  </si>
  <si>
    <t>4362079527</t>
  </si>
  <si>
    <t>МП "Управление муниципальным имуществом муниципального образования Балаганский район на 2019 -2024 годы"</t>
  </si>
  <si>
    <t>4361179520</t>
  </si>
  <si>
    <t>4361079516</t>
  </si>
  <si>
    <t>4360679512</t>
  </si>
  <si>
    <t>4361879526</t>
  </si>
  <si>
    <t>МП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</si>
  <si>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>4361379523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</si>
  <si>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</si>
  <si>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4361779500</t>
  </si>
  <si>
    <t xml:space="preserve">МП "Развитие физической культуры и  спорта в  Балаганском районе на 2019-2024 годы"  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</si>
  <si>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2019-2024 годы"  </t>
  </si>
  <si>
    <t>4361779501</t>
  </si>
  <si>
    <t>4361779502</t>
  </si>
  <si>
    <t>4361900000</t>
  </si>
  <si>
    <t>МП "Энергосбережение и повышение энергетической эффективности на территории муниципального образования Балаганский район на 2019-2024 годы"</t>
  </si>
  <si>
    <t>Подпрограмма 1 "Развитие дошкольного образования Балаганского района на 2019-2024 годы"</t>
  </si>
  <si>
    <t>МП "Управление муниципальными финансами муниципального образования Балаганский район на 2019-2024 годы"</t>
  </si>
  <si>
    <t>МП "Молодёжь Балаганского района на 2019-2024 годы"</t>
  </si>
  <si>
    <t>Подпрограмма 1 "Профилактика  ВИЧ-инфекции в муниципальном образовании Балаганский район на 2019-2024 годы"</t>
  </si>
  <si>
    <t>МП "Повышение устойчивости жилых домов, основных объектов и систем жизнеобеспечения на территории Балаганского района на 2019-2024 годы"</t>
  </si>
  <si>
    <t>МП "Поддержка и развитие малого и среднего предпринимательства  в муниципальном образовании Балаганский  район на 2019-2024 годы"</t>
  </si>
  <si>
    <t xml:space="preserve">МП "Профилактика  правонарушений среди несовершеннолетних муниципального образования  Балаганский  район на 2019-2024 годы" </t>
  </si>
  <si>
    <t>МП "Улучшение качества жизни граждан пожилого возраста  в муниципальном образовании Балаганский район на 2019-2024 годы"</t>
  </si>
  <si>
    <t>МП "Защита  окружающей  среды  в муниципальном образовании Балаганский  район на 2019-2024 годы"</t>
  </si>
  <si>
    <t xml:space="preserve">МП "Аппаратно-программный комплекс "Безопасный город "на 2019-2021 годы" </t>
  </si>
  <si>
    <t>тыс. рублей</t>
  </si>
  <si>
    <t>МП "Развитие образования  Балаганского района на 2019-2024 годы" в т.ч.:</t>
  </si>
  <si>
    <t>МКУ Централизованная бухгалтерия</t>
  </si>
  <si>
    <t>4330100000</t>
  </si>
  <si>
    <t>4330143609</t>
  </si>
  <si>
    <t>4310100000</t>
  </si>
  <si>
    <t>431479501</t>
  </si>
  <si>
    <t>0409</t>
  </si>
  <si>
    <t>Приложение   15                                                                       к решению Думы Балаганского района "О бюджете муниципального образования  Балаганский район на 2019 год и на плановый период 2020 и 2021 годов"                                                 от 25.12.2018 года №11/2-РД</t>
  </si>
  <si>
    <t>42101L5193</t>
  </si>
  <si>
    <t>4240142399</t>
  </si>
  <si>
    <t>42401S2690</t>
  </si>
  <si>
    <t>4230144099</t>
  </si>
  <si>
    <t>4250100204</t>
  </si>
  <si>
    <t>4340100000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</si>
  <si>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</si>
  <si>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</si>
  <si>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</si>
  <si>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</si>
  <si>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4340179517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</si>
  <si>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</si>
  <si>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</si>
  <si>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</si>
  <si>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Профессиональная подготовка, переподготовка и повышение квалификации</t>
  </si>
  <si>
    <t xml:space="preserve">Основное мероприятие: "Обеспечение деятельности МКУ Методический центр управления образования" 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</si>
  <si>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</si>
  <si>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</si>
  <si>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Основное мероприятие: "Обеспечение деятельности МКУ Управление образования Балаганского района"</t>
  </si>
  <si>
    <t>МБОУ Балаганская СОШ №1</t>
  </si>
  <si>
    <t>Софинансирование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</si>
  <si>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43614S2200</t>
  </si>
  <si>
    <t>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</si>
  <si>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 xml:space="preserve">Реализация мероприятий перечня проектов народных инициатив </t>
  </si>
  <si>
    <t>43613S2370</t>
  </si>
  <si>
    <t>4361479500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</si>
  <si>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</si>
  <si>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43620S2370</t>
  </si>
  <si>
    <t>Софинансирование расходных обязательств муниципальных образований Иркутской области на реализацию мероприятий  перечня проектов народных инициатив</t>
  </si>
  <si>
    <t>Финансирование расходных обязательств муниципальных образований Иркутской области на реализацию мероприятий  перечня проектов народных инициатив</t>
  </si>
  <si>
    <t>4220200000</t>
  </si>
  <si>
    <t>4220244199</t>
  </si>
  <si>
    <t>Подпрограмма 4 "Отдых и оздоровление детей  в муниципальном образовании Балаганский район на 2019-2024 годы"</t>
  </si>
  <si>
    <t>43605L0971</t>
  </si>
  <si>
    <t>43603S2140</t>
  </si>
  <si>
    <t>0102</t>
  </si>
  <si>
    <t>0104</t>
  </si>
  <si>
    <t>1202</t>
  </si>
  <si>
    <t>0309</t>
  </si>
  <si>
    <t>4360800000</t>
  </si>
  <si>
    <t>4360820290</t>
  </si>
  <si>
    <t>4362000000</t>
  </si>
  <si>
    <t>4362000113</t>
  </si>
  <si>
    <t>996</t>
  </si>
  <si>
    <t>0106</t>
  </si>
  <si>
    <t>4361900224</t>
  </si>
  <si>
    <t>4361972792</t>
  </si>
  <si>
    <t xml:space="preserve">МКУ Управление образования Балаганского района, МКУ Методический центр управления образования </t>
  </si>
  <si>
    <t>4361900204</t>
  </si>
  <si>
    <t>4361920290</t>
  </si>
  <si>
    <t>4361972320</t>
  </si>
  <si>
    <t>МКУ ЕДДС</t>
  </si>
  <si>
    <t>43617S2850</t>
  </si>
  <si>
    <t>4361479503</t>
  </si>
  <si>
    <t>МКУ ЕДДС - муниципальное казенное учереждение "Единая дежурно-диспетчерская служба муниципального образования Балаганский район"</t>
  </si>
  <si>
    <t>Наименование программы</t>
  </si>
  <si>
    <t>432Р173050</t>
  </si>
  <si>
    <t>436Р251591</t>
  </si>
  <si>
    <t>43600S2977</t>
  </si>
  <si>
    <t>43605S2760</t>
  </si>
  <si>
    <t>МКУ Управление архитектуры и градостроительства</t>
  </si>
  <si>
    <t>Сумма</t>
  </si>
  <si>
    <t>4361972972</t>
  </si>
  <si>
    <t>Подпрограмма 2 "Энергосбережение и повышение энергетической эффективности в  учреждениях культуры муниципального образования Балаганский район на 2019-2024 годы"</t>
  </si>
  <si>
    <t>Мероприятие: "Проведение спортивных соревнований, творческих конкурсов, интеллектуальных олимпиад в сфере образования"</t>
  </si>
  <si>
    <t>МП "Улучшение условий и охраны труда в муниципальном образовании Балаганский район на 2019-2024 годы"</t>
  </si>
  <si>
    <t>МП "Улучшение качества жизни граждан пожилого возраста в муниципальном образовании Балаганский район на 2019-2024 годы"</t>
  </si>
  <si>
    <t>МП "Управление муниципальными финансами муниципального образования Балаганский район на 2019 -2024 годы"</t>
  </si>
  <si>
    <t>МП"Управление муниципальными финансами муниципального образования Балаганский район на 2019-2024 годы"</t>
  </si>
  <si>
    <t>МП "Развитие культуры и искусства в Балаганском районе на 2019 - 2024 годы" в т.ч.:</t>
  </si>
  <si>
    <t>Подпрограмма 1 "Библиотечное дело в муниципальном образовании Балаганский район на 2019 - 2024 годы"</t>
  </si>
  <si>
    <t>4210100000</t>
  </si>
  <si>
    <t>4300000000</t>
  </si>
  <si>
    <t>4310173010</t>
  </si>
  <si>
    <t>Подпрограмма 4 "Отдых и оздоровление детей в муниципальном образовании Балаганский район на 2019-2024 годы"</t>
  </si>
  <si>
    <t>МК Дошкольные образовательные учреждения</t>
  </si>
  <si>
    <t>МП "Управление муниципальным имуществом муниципального образования Балаганский район на 2019-2024 годы"</t>
  </si>
  <si>
    <t>Итого по Финансовому управлению Балаганского района</t>
  </si>
  <si>
    <t>Подпрограмма 1 "Повышение эффективности бюджетных расходов и их оптимизация в муниципальном образовании Балаганский район  на 2019-2024 годы"</t>
  </si>
  <si>
    <t>МП "Противодействие коррупции в муниципальном образовании Балаганский район на 2019-2021 годы"</t>
  </si>
  <si>
    <t>Итого по администрации района</t>
  </si>
  <si>
    <t>Итого по Контрольно-счетной палате муниципального образования Балаганский район</t>
  </si>
  <si>
    <t>КСП</t>
  </si>
  <si>
    <t>УМИ - Управление муниципальным имуществом и земельными отношениями муниципального образования Балаганский район</t>
  </si>
  <si>
    <t>УМИ</t>
  </si>
  <si>
    <t>КСП - Контрольно-счетная палата муниципального образования Балаганский район</t>
  </si>
  <si>
    <t>МКУ ДО БДМШ - муниципальное казённое учреждение дополнительного образования Балаганская детская музыкальная школа.</t>
  </si>
  <si>
    <t>МКУК БИЭМ - муниципальное казённое учреждение культуры Балаганский историко-этнографический музей им А.С. Башинова;</t>
  </si>
  <si>
    <t>МБУК "Межпоселенческий ДК"- муниципальное бюджетное учреждение культуры "Межпоселенческий Дом культуры";</t>
  </si>
  <si>
    <t>МК - муниципальные казенные;</t>
  </si>
  <si>
    <t>МП - муниципальная программа;</t>
  </si>
  <si>
    <t>МБУК "Межпоселенческий ДК", МБУК "МОБ Балаганского района"</t>
  </si>
  <si>
    <t xml:space="preserve">МП "Профилактика  правонарушений  на  территории муниципального образования  Балаганский  район на 2019-2024 годы" </t>
  </si>
  <si>
    <t>МП «Энергосбережение и повышение энергетической эффективности на территории муниципального образования Балаганский район на 2019-2024 годы»</t>
  </si>
  <si>
    <t>Подпрограмма 2 "Создание условий для финансовой устойчивости бюджетов поселений Балаганского района на 2019-2024 годы"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</si>
  <si>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</si>
  <si>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 xml:space="preserve">Подпрограмма 1"Повышение эффективности бюджетных расходов и их оптимизация в муниципальном образовании Балаганский район на 2019-2024 годы" </t>
  </si>
  <si>
    <t>Основное мероприятие: "Обеспечение деятельности палаточного спортивно-оздоровительного лагеря "Олимп"</t>
  </si>
  <si>
    <t>43600S2610</t>
  </si>
  <si>
    <t>Приложение 5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2019 год и на плановый период 2020 и 2021 годов"                         от .11.2019 года № -РД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</si>
</sst>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</numFmts>
  <fonts count="5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b/>
      <sz val="11"/>
      <color indexed="10"/>
      <name val="Courier New"/>
      <family val="3"/>
    </font>
    <font>
      <sz val="11"/>
      <color indexed="10"/>
      <name val="Courier New"/>
      <family val="3"/>
    </font>
    <font>
      <sz val="12"/>
      <name val="Courier New"/>
      <family val="3"/>
    </font>
    <font>
      <sz val="11"/>
      <color indexed="8"/>
      <name val="Courier New"/>
      <family val="3"/>
    </font>
    <font>
      <sz val="11"/>
      <color indexed="63"/>
      <name val="Courier New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  <font>
      <sz val="11"/>
      <color rgb="FFFF0000"/>
      <name val="Courier New"/>
      <family val="3"/>
    </font>
    <font>
      <sz val="12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wrapText="1"/>
    </xf>
    <xf numFmtId="49" fontId="3" fillId="32" borderId="11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/>
    </xf>
    <xf numFmtId="49" fontId="50" fillId="32" borderId="12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left" vertical="center" wrapText="1"/>
    </xf>
    <xf numFmtId="49" fontId="8" fillId="32" borderId="10" xfId="0" applyNumberFormat="1" applyFont="1" applyFill="1" applyBorder="1" applyAlignment="1">
      <alignment horizontal="center" wrapText="1"/>
    </xf>
    <xf numFmtId="0" fontId="1" fillId="32" borderId="0" xfId="0" applyFont="1" applyFill="1" applyAlignment="1">
      <alignment horizontal="center"/>
    </xf>
    <xf numFmtId="0" fontId="1" fillId="32" borderId="0" xfId="0" applyFont="1" applyFill="1" applyAlignment="1">
      <alignment/>
    </xf>
    <xf numFmtId="0" fontId="3" fillId="32" borderId="0" xfId="0" applyFont="1" applyFill="1" applyAlignment="1">
      <alignment horizontal="left"/>
    </xf>
    <xf numFmtId="0" fontId="3" fillId="32" borderId="0" xfId="0" applyFont="1" applyFill="1" applyAlignment="1">
      <alignment horizontal="right" wrapText="1"/>
    </xf>
    <xf numFmtId="0" fontId="3" fillId="32" borderId="13" xfId="0" applyFont="1" applyFill="1" applyBorder="1" applyAlignment="1">
      <alignment horizontal="center"/>
    </xf>
    <xf numFmtId="0" fontId="3" fillId="32" borderId="13" xfId="0" applyFont="1" applyFill="1" applyBorder="1" applyAlignment="1">
      <alignment wrapText="1"/>
    </xf>
    <xf numFmtId="0" fontId="3" fillId="32" borderId="14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 wrapText="1"/>
    </xf>
    <xf numFmtId="0" fontId="3" fillId="32" borderId="14" xfId="0" applyFont="1" applyFill="1" applyBorder="1" applyAlignment="1">
      <alignment wrapText="1"/>
    </xf>
    <xf numFmtId="0" fontId="3" fillId="32" borderId="12" xfId="0" applyFont="1" applyFill="1" applyBorder="1" applyAlignment="1">
      <alignment horizontal="center"/>
    </xf>
    <xf numFmtId="0" fontId="3" fillId="32" borderId="12" xfId="0" applyFont="1" applyFill="1" applyBorder="1" applyAlignment="1">
      <alignment wrapText="1"/>
    </xf>
    <xf numFmtId="49" fontId="51" fillId="32" borderId="10" xfId="0" applyNumberFormat="1" applyFont="1" applyFill="1" applyBorder="1" applyAlignment="1">
      <alignment horizontal="center"/>
    </xf>
    <xf numFmtId="49" fontId="50" fillId="32" borderId="15" xfId="0" applyNumberFormat="1" applyFont="1" applyFill="1" applyBorder="1" applyAlignment="1">
      <alignment horizontal="center"/>
    </xf>
    <xf numFmtId="49" fontId="50" fillId="32" borderId="16" xfId="0" applyNumberFormat="1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horizontal="center"/>
    </xf>
    <xf numFmtId="0" fontId="7" fillId="32" borderId="12" xfId="0" applyFont="1" applyFill="1" applyBorder="1" applyAlignment="1">
      <alignment wrapText="1"/>
    </xf>
    <xf numFmtId="0" fontId="7" fillId="32" borderId="12" xfId="0" applyFont="1" applyFill="1" applyBorder="1" applyAlignment="1">
      <alignment horizontal="center"/>
    </xf>
    <xf numFmtId="49" fontId="52" fillId="32" borderId="10" xfId="0" applyNumberFormat="1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/>
    </xf>
    <xf numFmtId="49" fontId="50" fillId="32" borderId="11" xfId="0" applyNumberFormat="1" applyFont="1" applyFill="1" applyBorder="1" applyAlignment="1">
      <alignment horizontal="center"/>
    </xf>
    <xf numFmtId="49" fontId="50" fillId="32" borderId="17" xfId="0" applyNumberFormat="1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wrapText="1"/>
    </xf>
    <xf numFmtId="0" fontId="2" fillId="32" borderId="0" xfId="0" applyFont="1" applyFill="1" applyAlignment="1">
      <alignment/>
    </xf>
    <xf numFmtId="0" fontId="3" fillId="32" borderId="12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32" borderId="0" xfId="0" applyFont="1" applyFill="1" applyAlignment="1">
      <alignment horizontal="right"/>
    </xf>
    <xf numFmtId="0" fontId="3" fillId="32" borderId="12" xfId="0" applyFont="1" applyFill="1" applyBorder="1" applyAlignment="1">
      <alignment horizontal="center" wrapText="1"/>
    </xf>
    <xf numFmtId="0" fontId="50" fillId="32" borderId="12" xfId="0" applyFont="1" applyFill="1" applyBorder="1" applyAlignment="1">
      <alignment horizontal="left" wrapText="1"/>
    </xf>
    <xf numFmtId="0" fontId="3" fillId="32" borderId="12" xfId="0" applyFont="1" applyFill="1" applyBorder="1" applyAlignment="1">
      <alignment horizontal="center"/>
    </xf>
    <xf numFmtId="0" fontId="3" fillId="32" borderId="10" xfId="0" applyNumberFormat="1" applyFont="1" applyFill="1" applyBorder="1" applyAlignment="1">
      <alignment horizontal="left" wrapText="1"/>
    </xf>
    <xf numFmtId="0" fontId="9" fillId="0" borderId="10" xfId="0" applyNumberFormat="1" applyFont="1" applyFill="1" applyBorder="1" applyAlignment="1">
      <alignment vertical="center" wrapText="1"/>
    </xf>
    <xf numFmtId="179" fontId="3" fillId="0" borderId="10" xfId="53" applyNumberFormat="1" applyFont="1" applyFill="1" applyBorder="1" applyAlignment="1" applyProtection="1">
      <alignment horizontal="left" vertical="center" wrapText="1"/>
      <protection/>
    </xf>
    <xf numFmtId="0" fontId="3" fillId="32" borderId="12" xfId="0" applyFont="1" applyFill="1" applyBorder="1" applyAlignment="1">
      <alignment horizontal="center"/>
    </xf>
    <xf numFmtId="49" fontId="3" fillId="32" borderId="18" xfId="0" applyNumberFormat="1" applyFont="1" applyFill="1" applyBorder="1" applyAlignment="1">
      <alignment horizontal="left" vertical="center" wrapText="1"/>
    </xf>
    <xf numFmtId="49" fontId="3" fillId="32" borderId="18" xfId="0" applyNumberFormat="1" applyFont="1" applyFill="1" applyBorder="1" applyAlignment="1">
      <alignment horizontal="center"/>
    </xf>
    <xf numFmtId="0" fontId="3" fillId="32" borderId="18" xfId="0" applyFont="1" applyFill="1" applyBorder="1" applyAlignment="1">
      <alignment wrapText="1"/>
    </xf>
    <xf numFmtId="172" fontId="3" fillId="32" borderId="18" xfId="0" applyNumberFormat="1" applyFont="1" applyFill="1" applyBorder="1" applyAlignment="1">
      <alignment horizontal="right" wrapText="1"/>
    </xf>
    <xf numFmtId="0" fontId="3" fillId="32" borderId="12" xfId="0" applyFont="1" applyFill="1" applyBorder="1" applyAlignment="1">
      <alignment horizontal="center"/>
    </xf>
    <xf numFmtId="0" fontId="3" fillId="32" borderId="0" xfId="0" applyFont="1" applyFill="1" applyAlignment="1">
      <alignment horizontal="right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wrapText="1"/>
    </xf>
    <xf numFmtId="49" fontId="50" fillId="32" borderId="10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 wrapText="1"/>
    </xf>
    <xf numFmtId="0" fontId="1" fillId="32" borderId="0" xfId="0" applyFont="1" applyFill="1" applyAlignment="1">
      <alignment/>
    </xf>
    <xf numFmtId="0" fontId="3" fillId="32" borderId="12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top" wrapText="1"/>
    </xf>
    <xf numFmtId="49" fontId="3" fillId="32" borderId="18" xfId="0" applyNumberFormat="1" applyFont="1" applyFill="1" applyBorder="1" applyAlignment="1">
      <alignment horizontal="left" vertical="center" wrapText="1"/>
    </xf>
    <xf numFmtId="0" fontId="3" fillId="32" borderId="18" xfId="0" applyFont="1" applyFill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172" fontId="50" fillId="32" borderId="10" xfId="0" applyNumberFormat="1" applyFont="1" applyFill="1" applyBorder="1" applyAlignment="1">
      <alignment horizontal="right"/>
    </xf>
    <xf numFmtId="0" fontId="50" fillId="32" borderId="10" xfId="0" applyFont="1" applyFill="1" applyBorder="1" applyAlignment="1">
      <alignment horizontal="right"/>
    </xf>
    <xf numFmtId="172" fontId="52" fillId="32" borderId="10" xfId="0" applyNumberFormat="1" applyFont="1" applyFill="1" applyBorder="1" applyAlignment="1">
      <alignment horizontal="right"/>
    </xf>
    <xf numFmtId="2" fontId="50" fillId="32" borderId="10" xfId="0" applyNumberFormat="1" applyFont="1" applyFill="1" applyBorder="1" applyAlignment="1">
      <alignment horizontal="right" wrapText="1"/>
    </xf>
    <xf numFmtId="172" fontId="50" fillId="32" borderId="11" xfId="0" applyNumberFormat="1" applyFont="1" applyFill="1" applyBorder="1" applyAlignment="1">
      <alignment horizontal="right"/>
    </xf>
    <xf numFmtId="0" fontId="50" fillId="32" borderId="11" xfId="0" applyFont="1" applyFill="1" applyBorder="1" applyAlignment="1">
      <alignment horizontal="right"/>
    </xf>
    <xf numFmtId="172" fontId="3" fillId="32" borderId="10" xfId="0" applyNumberFormat="1" applyFont="1" applyFill="1" applyBorder="1" applyAlignment="1">
      <alignment horizontal="right"/>
    </xf>
    <xf numFmtId="0" fontId="1" fillId="32" borderId="0" xfId="0" applyFont="1" applyFill="1" applyAlignment="1">
      <alignment horizontal="right"/>
    </xf>
    <xf numFmtId="0" fontId="50" fillId="0" borderId="10" xfId="0" applyFont="1" applyFill="1" applyBorder="1" applyAlignment="1">
      <alignment horizontal="right"/>
    </xf>
    <xf numFmtId="49" fontId="50" fillId="32" borderId="19" xfId="0" applyNumberFormat="1" applyFont="1" applyFill="1" applyBorder="1" applyAlignment="1">
      <alignment horizontal="center"/>
    </xf>
    <xf numFmtId="49" fontId="50" fillId="32" borderId="2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center" wrapText="1"/>
    </xf>
    <xf numFmtId="172" fontId="50" fillId="0" borderId="1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wrapText="1"/>
    </xf>
    <xf numFmtId="172" fontId="50" fillId="0" borderId="18" xfId="0" applyNumberFormat="1" applyFont="1" applyFill="1" applyBorder="1" applyAlignment="1">
      <alignment horizontal="right" wrapText="1"/>
    </xf>
    <xf numFmtId="172" fontId="3" fillId="0" borderId="10" xfId="0" applyNumberFormat="1" applyFont="1" applyFill="1" applyBorder="1" applyAlignment="1">
      <alignment horizontal="right"/>
    </xf>
    <xf numFmtId="172" fontId="50" fillId="0" borderId="18" xfId="0" applyNumberFormat="1" applyFont="1" applyFill="1" applyBorder="1" applyAlignment="1">
      <alignment horizontal="right"/>
    </xf>
    <xf numFmtId="49" fontId="50" fillId="0" borderId="11" xfId="0" applyNumberFormat="1" applyFont="1" applyFill="1" applyBorder="1" applyAlignment="1">
      <alignment horizontal="center"/>
    </xf>
    <xf numFmtId="49" fontId="50" fillId="0" borderId="10" xfId="0" applyNumberFormat="1" applyFont="1" applyFill="1" applyBorder="1" applyAlignment="1">
      <alignment horizontal="center"/>
    </xf>
    <xf numFmtId="49" fontId="52" fillId="32" borderId="11" xfId="0" applyNumberFormat="1" applyFont="1" applyFill="1" applyBorder="1" applyAlignment="1">
      <alignment horizontal="center"/>
    </xf>
    <xf numFmtId="49" fontId="7" fillId="32" borderId="11" xfId="0" applyNumberFormat="1" applyFont="1" applyFill="1" applyBorder="1" applyAlignment="1">
      <alignment horizontal="center" wrapText="1"/>
    </xf>
    <xf numFmtId="49" fontId="52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50" fillId="0" borderId="12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49" fontId="50" fillId="0" borderId="17" xfId="0" applyNumberFormat="1" applyFont="1" applyFill="1" applyBorder="1" applyAlignment="1">
      <alignment horizontal="center"/>
    </xf>
    <xf numFmtId="49" fontId="50" fillId="0" borderId="16" xfId="0" applyNumberFormat="1" applyFont="1" applyFill="1" applyBorder="1" applyAlignment="1">
      <alignment horizontal="center"/>
    </xf>
    <xf numFmtId="49" fontId="50" fillId="0" borderId="0" xfId="0" applyNumberFormat="1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left" wrapText="1"/>
    </xf>
    <xf numFmtId="0" fontId="7" fillId="32" borderId="21" xfId="0" applyFont="1" applyFill="1" applyBorder="1" applyAlignment="1">
      <alignment wrapText="1"/>
    </xf>
    <xf numFmtId="0" fontId="50" fillId="0" borderId="10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vertical="top" wrapText="1"/>
    </xf>
    <xf numFmtId="49" fontId="50" fillId="0" borderId="15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172" fontId="50" fillId="32" borderId="10" xfId="0" applyNumberFormat="1" applyFont="1" applyFill="1" applyBorder="1" applyAlignment="1">
      <alignment horizontal="right" wrapText="1"/>
    </xf>
    <xf numFmtId="172" fontId="50" fillId="32" borderId="18" xfId="0" applyNumberFormat="1" applyFont="1" applyFill="1" applyBorder="1" applyAlignment="1">
      <alignment horizontal="right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wrapText="1"/>
    </xf>
    <xf numFmtId="0" fontId="3" fillId="32" borderId="0" xfId="0" applyFont="1" applyFill="1" applyAlignment="1">
      <alignment horizontal="right" wrapText="1"/>
    </xf>
    <xf numFmtId="0" fontId="3" fillId="0" borderId="0" xfId="0" applyFont="1" applyAlignment="1">
      <alignment horizontal="right" wrapText="1"/>
    </xf>
    <xf numFmtId="0" fontId="7" fillId="32" borderId="0" xfId="0" applyFont="1" applyFill="1" applyAlignment="1">
      <alignment horizontal="center" vertical="center" wrapText="1"/>
    </xf>
    <xf numFmtId="0" fontId="3" fillId="32" borderId="12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wrapText="1"/>
    </xf>
    <xf numFmtId="0" fontId="3" fillId="32" borderId="11" xfId="0" applyFont="1" applyFill="1" applyBorder="1" applyAlignment="1">
      <alignment horizontal="center" vertical="center" wrapText="1"/>
    </xf>
    <xf numFmtId="0" fontId="0" fillId="32" borderId="22" xfId="0" applyFont="1" applyFill="1" applyBorder="1" applyAlignment="1">
      <alignment/>
    </xf>
    <xf numFmtId="0" fontId="0" fillId="32" borderId="18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72;&#1090;&#1072;&#1083;&#1100;&#1103;.&#1045;\Desktop\2019\&#1044;&#1091;&#1084;&#1072;%202019\&#1064;&#1072;&#1073;&#1083;&#1086;&#1085;%20&#1058;&#1072;&#1073;&#1083;&#1080;&#1094;%20&#1087;&#1086;%20&#1044;&#1091;&#1084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"/>
      <sheetName val="7"/>
      <sheetName val="5"/>
      <sheetName val="программы"/>
    </sheetNames>
    <sheetDataSet>
      <sheetData sheetId="0">
        <row r="16">
          <cell r="G16">
            <v>27.8</v>
          </cell>
        </row>
        <row r="20">
          <cell r="G20">
            <v>1.4</v>
          </cell>
        </row>
        <row r="28">
          <cell r="G28">
            <v>4141.8</v>
          </cell>
        </row>
        <row r="32">
          <cell r="G32">
            <v>839.3</v>
          </cell>
        </row>
        <row r="36">
          <cell r="G36">
            <v>18.9</v>
          </cell>
        </row>
        <row r="42">
          <cell r="G42">
            <v>166.1</v>
          </cell>
        </row>
        <row r="48">
          <cell r="G48">
            <v>11922.6</v>
          </cell>
        </row>
        <row r="51">
          <cell r="G51">
            <v>627.5</v>
          </cell>
        </row>
        <row r="56">
          <cell r="G56">
            <v>7.5</v>
          </cell>
        </row>
        <row r="61">
          <cell r="G61">
            <v>28</v>
          </cell>
        </row>
        <row r="66">
          <cell r="G66">
            <v>22.5</v>
          </cell>
        </row>
        <row r="70">
          <cell r="G70">
            <v>2</v>
          </cell>
        </row>
        <row r="75">
          <cell r="G75">
            <v>352.3</v>
          </cell>
        </row>
        <row r="79">
          <cell r="G79">
            <v>40</v>
          </cell>
        </row>
        <row r="83">
          <cell r="G83">
            <v>139.5</v>
          </cell>
        </row>
        <row r="92">
          <cell r="G92">
            <v>11674</v>
          </cell>
        </row>
        <row r="95">
          <cell r="G95">
            <v>139.4</v>
          </cell>
        </row>
        <row r="100">
          <cell r="G100">
            <v>7.4</v>
          </cell>
        </row>
        <row r="106">
          <cell r="G106">
            <v>2542.3</v>
          </cell>
        </row>
        <row r="111">
          <cell r="G111">
            <v>925.3</v>
          </cell>
        </row>
        <row r="116">
          <cell r="G116">
            <v>830.7</v>
          </cell>
        </row>
        <row r="120">
          <cell r="G120">
            <v>8.3</v>
          </cell>
        </row>
        <row r="125">
          <cell r="G125">
            <v>349.6</v>
          </cell>
        </row>
        <row r="131">
          <cell r="G131">
            <v>10179</v>
          </cell>
        </row>
        <row r="137">
          <cell r="G137">
            <v>1578.6</v>
          </cell>
        </row>
        <row r="143">
          <cell r="G143">
            <v>1463.7</v>
          </cell>
        </row>
        <row r="148">
          <cell r="G148">
            <v>326.1</v>
          </cell>
        </row>
        <row r="154">
          <cell r="G154">
            <v>49</v>
          </cell>
        </row>
        <row r="163">
          <cell r="G163">
            <v>125</v>
          </cell>
        </row>
        <row r="166">
          <cell r="G166">
            <v>78.8</v>
          </cell>
        </row>
        <row r="170">
          <cell r="G170">
            <v>32</v>
          </cell>
        </row>
        <row r="174">
          <cell r="G174">
            <v>18</v>
          </cell>
        </row>
        <row r="180">
          <cell r="G180">
            <v>189.1</v>
          </cell>
        </row>
        <row r="188">
          <cell r="G188">
            <v>58</v>
          </cell>
        </row>
        <row r="191">
          <cell r="G191">
            <v>87</v>
          </cell>
        </row>
        <row r="195">
          <cell r="G195">
            <v>97.3</v>
          </cell>
        </row>
        <row r="198">
          <cell r="G198">
            <v>250</v>
          </cell>
        </row>
        <row r="202">
          <cell r="G202">
            <v>5.1</v>
          </cell>
        </row>
        <row r="205">
          <cell r="G205">
            <v>13.2</v>
          </cell>
        </row>
        <row r="213">
          <cell r="G213">
            <v>11.9</v>
          </cell>
        </row>
        <row r="216">
          <cell r="G216">
            <v>10965.1</v>
          </cell>
        </row>
        <row r="220">
          <cell r="G220">
            <v>215.1</v>
          </cell>
        </row>
        <row r="226">
          <cell r="G226">
            <v>61175</v>
          </cell>
        </row>
        <row r="230">
          <cell r="G230">
            <v>354.1</v>
          </cell>
        </row>
        <row r="237">
          <cell r="G237">
            <v>15792</v>
          </cell>
        </row>
        <row r="241">
          <cell r="G241">
            <v>172324.8</v>
          </cell>
        </row>
        <row r="245">
          <cell r="G245">
            <v>768.2</v>
          </cell>
        </row>
        <row r="249">
          <cell r="G249">
            <v>40.5</v>
          </cell>
        </row>
        <row r="253">
          <cell r="G253">
            <v>1488</v>
          </cell>
        </row>
        <row r="257">
          <cell r="G257">
            <v>79</v>
          </cell>
        </row>
        <row r="262">
          <cell r="G262">
            <v>4821.8</v>
          </cell>
        </row>
        <row r="266">
          <cell r="G266">
            <v>316.5</v>
          </cell>
        </row>
        <row r="272">
          <cell r="G272">
            <v>1045</v>
          </cell>
        </row>
        <row r="276">
          <cell r="G276">
            <v>55</v>
          </cell>
        </row>
        <row r="282">
          <cell r="G282">
            <v>9101.1</v>
          </cell>
        </row>
        <row r="287">
          <cell r="G287">
            <v>192</v>
          </cell>
        </row>
        <row r="292">
          <cell r="G292">
            <v>840.8</v>
          </cell>
        </row>
        <row r="297">
          <cell r="G297">
            <v>1990.3</v>
          </cell>
        </row>
        <row r="301">
          <cell r="G301">
            <v>104.7</v>
          </cell>
        </row>
        <row r="308">
          <cell r="G308">
            <v>116.9</v>
          </cell>
        </row>
        <row r="313">
          <cell r="G313">
            <v>229.8</v>
          </cell>
        </row>
        <row r="317">
          <cell r="G317">
            <v>18.5</v>
          </cell>
        </row>
        <row r="321">
          <cell r="G321">
            <v>12</v>
          </cell>
        </row>
        <row r="326">
          <cell r="G326">
            <v>1.5</v>
          </cell>
        </row>
        <row r="330">
          <cell r="G330">
            <v>1.5</v>
          </cell>
        </row>
        <row r="337">
          <cell r="G337">
            <v>619.4</v>
          </cell>
        </row>
        <row r="341">
          <cell r="G341">
            <v>32.6</v>
          </cell>
        </row>
        <row r="345">
          <cell r="G345">
            <v>227.4</v>
          </cell>
        </row>
        <row r="348">
          <cell r="G348">
            <v>298.1</v>
          </cell>
        </row>
        <row r="354">
          <cell r="G354">
            <v>1872.9</v>
          </cell>
        </row>
        <row r="359">
          <cell r="G359">
            <v>595.5999999999999</v>
          </cell>
        </row>
        <row r="363">
          <cell r="G363">
            <v>8.1</v>
          </cell>
        </row>
        <row r="367">
          <cell r="G367">
            <v>298.7</v>
          </cell>
        </row>
        <row r="371">
          <cell r="G371">
            <v>2661.9</v>
          </cell>
        </row>
        <row r="376">
          <cell r="G376">
            <v>40</v>
          </cell>
        </row>
        <row r="379">
          <cell r="G379">
            <v>1</v>
          </cell>
        </row>
        <row r="382">
          <cell r="G382">
            <v>768.2</v>
          </cell>
        </row>
        <row r="385">
          <cell r="G385">
            <v>1101</v>
          </cell>
        </row>
        <row r="390">
          <cell r="G390">
            <v>95.7</v>
          </cell>
        </row>
        <row r="393">
          <cell r="G393">
            <v>5366.4</v>
          </cell>
        </row>
        <row r="397">
          <cell r="G397">
            <v>15</v>
          </cell>
        </row>
        <row r="400">
          <cell r="G400">
            <v>477.8</v>
          </cell>
        </row>
        <row r="404">
          <cell r="G404">
            <v>43</v>
          </cell>
        </row>
        <row r="407">
          <cell r="G407">
            <v>450</v>
          </cell>
        </row>
        <row r="412">
          <cell r="G412">
            <v>569.5</v>
          </cell>
        </row>
        <row r="416">
          <cell r="G416">
            <v>567</v>
          </cell>
        </row>
        <row r="420">
          <cell r="G420">
            <v>30</v>
          </cell>
        </row>
        <row r="426">
          <cell r="G426">
            <v>1907.3</v>
          </cell>
        </row>
        <row r="438">
          <cell r="G438">
            <v>8913.6</v>
          </cell>
        </row>
        <row r="445">
          <cell r="G445">
            <v>404.2</v>
          </cell>
        </row>
        <row r="449">
          <cell r="G449">
            <v>21.3</v>
          </cell>
        </row>
        <row r="453">
          <cell r="G453">
            <v>28.7</v>
          </cell>
        </row>
        <row r="478">
          <cell r="G478">
            <v>4488.3</v>
          </cell>
        </row>
        <row r="483">
          <cell r="G483">
            <v>1871.8</v>
          </cell>
        </row>
        <row r="508">
          <cell r="G508">
            <v>461.5</v>
          </cell>
        </row>
        <row r="509">
          <cell r="G509">
            <v>102.4</v>
          </cell>
        </row>
        <row r="513">
          <cell r="G513">
            <v>3145.2</v>
          </cell>
        </row>
        <row r="518">
          <cell r="G518">
            <v>330.2</v>
          </cell>
        </row>
        <row r="523">
          <cell r="G523">
            <v>3632.6</v>
          </cell>
        </row>
        <row r="528">
          <cell r="G528">
            <v>1683.6</v>
          </cell>
        </row>
        <row r="545">
          <cell r="G545">
            <v>39921.8</v>
          </cell>
        </row>
        <row r="569">
          <cell r="G569">
            <v>1528.8</v>
          </cell>
        </row>
        <row r="577">
          <cell r="G577">
            <v>9618.7</v>
          </cell>
        </row>
        <row r="582">
          <cell r="G582">
            <v>1031.1</v>
          </cell>
        </row>
        <row r="587">
          <cell r="G587">
            <v>5159.4</v>
          </cell>
        </row>
        <row r="687">
          <cell r="G687">
            <v>3272</v>
          </cell>
        </row>
        <row r="692">
          <cell r="G692">
            <v>304</v>
          </cell>
        </row>
        <row r="698">
          <cell r="G698">
            <v>50</v>
          </cell>
        </row>
        <row r="702">
          <cell r="G702">
            <v>8.4</v>
          </cell>
        </row>
        <row r="706">
          <cell r="G706">
            <v>14.4</v>
          </cell>
        </row>
        <row r="712">
          <cell r="G712">
            <v>920.2</v>
          </cell>
        </row>
        <row r="717">
          <cell r="G717">
            <v>106.8</v>
          </cell>
        </row>
        <row r="722">
          <cell r="G722">
            <v>1459.1</v>
          </cell>
        </row>
        <row r="726">
          <cell r="G726">
            <v>51</v>
          </cell>
        </row>
        <row r="731">
          <cell r="G731">
            <v>1480.3</v>
          </cell>
        </row>
        <row r="736">
          <cell r="G736">
            <v>383.1</v>
          </cell>
        </row>
        <row r="739">
          <cell r="G739">
            <v>1</v>
          </cell>
        </row>
        <row r="742">
          <cell r="G742">
            <v>5.699999999999999</v>
          </cell>
        </row>
        <row r="745">
          <cell r="G745">
            <v>3286.2</v>
          </cell>
        </row>
        <row r="754">
          <cell r="G754">
            <v>3557.7000000000003</v>
          </cell>
        </row>
        <row r="759">
          <cell r="G759">
            <v>117.80000000000001</v>
          </cell>
        </row>
        <row r="763">
          <cell r="G763">
            <v>0.1</v>
          </cell>
        </row>
        <row r="768">
          <cell r="G768">
            <v>1066</v>
          </cell>
        </row>
        <row r="775">
          <cell r="G775">
            <v>18</v>
          </cell>
        </row>
        <row r="779">
          <cell r="G779">
            <v>8.4</v>
          </cell>
        </row>
        <row r="791">
          <cell r="G791">
            <v>63.5</v>
          </cell>
        </row>
        <row r="796">
          <cell r="G796">
            <v>9</v>
          </cell>
        </row>
        <row r="802">
          <cell r="G802">
            <v>1034</v>
          </cell>
        </row>
        <row r="805">
          <cell r="G805">
            <v>4050.6000000000004</v>
          </cell>
        </row>
        <row r="817">
          <cell r="G817">
            <v>131</v>
          </cell>
        </row>
        <row r="824">
          <cell r="G824">
            <v>110221.5</v>
          </cell>
        </row>
        <row r="828">
          <cell r="G828">
            <v>6028.4</v>
          </cell>
        </row>
        <row r="832">
          <cell r="G832">
            <v>4427.6</v>
          </cell>
        </row>
        <row r="836">
          <cell r="G836">
            <v>233.1</v>
          </cell>
        </row>
        <row r="840">
          <cell r="G840">
            <v>1151.7</v>
          </cell>
        </row>
        <row r="844">
          <cell r="G844">
            <v>57.7</v>
          </cell>
        </row>
        <row r="856">
          <cell r="G856">
            <v>61.8</v>
          </cell>
        </row>
        <row r="860">
          <cell r="G860">
            <v>6</v>
          </cell>
        </row>
        <row r="864">
          <cell r="G864">
            <v>4.8</v>
          </cell>
        </row>
        <row r="868">
          <cell r="G868">
            <v>42</v>
          </cell>
        </row>
        <row r="875">
          <cell r="G875">
            <v>20.8</v>
          </cell>
        </row>
        <row r="879">
          <cell r="G879">
            <v>200</v>
          </cell>
        </row>
        <row r="883">
          <cell r="G883">
            <v>63.6</v>
          </cell>
        </row>
        <row r="887">
          <cell r="G887">
            <v>7</v>
          </cell>
        </row>
        <row r="891">
          <cell r="G891">
            <v>155.2</v>
          </cell>
        </row>
        <row r="895">
          <cell r="G895">
            <v>8.2</v>
          </cell>
        </row>
        <row r="935">
          <cell r="G935">
            <v>3893.7</v>
          </cell>
        </row>
        <row r="944">
          <cell r="G944">
            <v>598.6</v>
          </cell>
        </row>
        <row r="948">
          <cell r="G948">
            <v>100</v>
          </cell>
        </row>
        <row r="956">
          <cell r="G956">
            <v>742.3000000000001</v>
          </cell>
        </row>
        <row r="961">
          <cell r="G961">
            <v>20.9</v>
          </cell>
        </row>
        <row r="966">
          <cell r="G966">
            <v>349.2</v>
          </cell>
        </row>
        <row r="1014">
          <cell r="G1014">
            <v>1585.5</v>
          </cell>
        </row>
        <row r="1019">
          <cell r="G1019">
            <v>390.6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2"/>
  <sheetViews>
    <sheetView tabSelected="1" zoomScalePageLayoutView="0" workbookViewId="0" topLeftCell="A1">
      <selection activeCell="E3" sqref="E3:H3"/>
    </sheetView>
  </sheetViews>
  <sheetFormatPr defaultColWidth="9.00390625" defaultRowHeight="12.75"/>
  <cols>
    <col min="1" max="1" width="0.12890625" style="8" customWidth="1"/>
    <col min="2" max="2" width="54.375" style="9" customWidth="1"/>
    <col min="3" max="3" width="25.75390625" style="9" customWidth="1"/>
    <col min="4" max="4" width="7.75390625" style="9" customWidth="1"/>
    <col min="5" max="5" width="8.375" style="9" customWidth="1"/>
    <col min="6" max="6" width="16.00390625" style="9" customWidth="1"/>
    <col min="7" max="7" width="6.375" style="9" customWidth="1"/>
    <col min="8" max="8" width="12.75390625" style="74" customWidth="1"/>
    <col min="9" max="9" width="14.875" style="9" customWidth="1"/>
    <col min="10" max="16384" width="9.125" style="9" customWidth="1"/>
  </cols>
  <sheetData>
    <row r="1" spans="4:8" ht="130.5" customHeight="1">
      <c r="D1" s="10"/>
      <c r="E1" s="116" t="s">
        <v>237</v>
      </c>
      <c r="F1" s="116"/>
      <c r="G1" s="116"/>
      <c r="H1" s="116"/>
    </row>
    <row r="2" spans="4:8" ht="21" customHeight="1">
      <c r="D2" s="10"/>
      <c r="E2" s="10"/>
      <c r="F2" s="41"/>
      <c r="G2" s="41"/>
      <c r="H2" s="41"/>
    </row>
    <row r="3" spans="4:8" ht="101.25" customHeight="1">
      <c r="D3" s="10"/>
      <c r="E3" s="115" t="s">
        <v>137</v>
      </c>
      <c r="F3" s="115"/>
      <c r="G3" s="115"/>
      <c r="H3" s="115"/>
    </row>
    <row r="4" spans="4:8" ht="15" customHeight="1">
      <c r="D4" s="10"/>
      <c r="E4" s="10"/>
      <c r="F4" s="11"/>
      <c r="G4" s="11"/>
      <c r="H4" s="55"/>
    </row>
    <row r="5" spans="1:8" ht="22.5" customHeight="1">
      <c r="A5" s="117" t="s">
        <v>65</v>
      </c>
      <c r="B5" s="117"/>
      <c r="C5" s="117"/>
      <c r="D5" s="117"/>
      <c r="E5" s="117"/>
      <c r="F5" s="117"/>
      <c r="G5" s="117"/>
      <c r="H5" s="117"/>
    </row>
    <row r="6" ht="15">
      <c r="H6" s="42" t="s">
        <v>129</v>
      </c>
    </row>
    <row r="7" spans="1:8" ht="15" customHeight="1">
      <c r="A7" s="12"/>
      <c r="B7" s="13"/>
      <c r="C7" s="123" t="s">
        <v>40</v>
      </c>
      <c r="D7" s="118" t="s">
        <v>1</v>
      </c>
      <c r="E7" s="119"/>
      <c r="F7" s="119"/>
      <c r="G7" s="120"/>
      <c r="H7" s="123" t="s">
        <v>199</v>
      </c>
    </row>
    <row r="8" spans="1:8" ht="15" customHeight="1">
      <c r="A8" s="14" t="s">
        <v>0</v>
      </c>
      <c r="B8" s="15" t="s">
        <v>193</v>
      </c>
      <c r="C8" s="124"/>
      <c r="D8" s="121" t="s">
        <v>15</v>
      </c>
      <c r="E8" s="126" t="s">
        <v>2</v>
      </c>
      <c r="F8" s="126" t="s">
        <v>3</v>
      </c>
      <c r="G8" s="126" t="s">
        <v>4</v>
      </c>
      <c r="H8" s="127"/>
    </row>
    <row r="9" spans="1:8" ht="55.5" customHeight="1">
      <c r="A9" s="14"/>
      <c r="B9" s="16"/>
      <c r="C9" s="125"/>
      <c r="D9" s="122"/>
      <c r="E9" s="126"/>
      <c r="F9" s="126"/>
      <c r="G9" s="126"/>
      <c r="H9" s="128"/>
    </row>
    <row r="10" spans="1:8" ht="43.5" customHeight="1">
      <c r="A10" s="17">
        <v>1</v>
      </c>
      <c r="B10" s="18" t="s">
        <v>207</v>
      </c>
      <c r="C10" s="22" t="s">
        <v>66</v>
      </c>
      <c r="D10" s="58" t="s">
        <v>5</v>
      </c>
      <c r="E10" s="19"/>
      <c r="F10" s="19"/>
      <c r="G10" s="19"/>
      <c r="H10" s="67">
        <f>H11+H15+H19+H22+H28</f>
        <v>43164</v>
      </c>
    </row>
    <row r="11" spans="1:8" ht="46.5" customHeight="1">
      <c r="A11" s="17"/>
      <c r="B11" s="114" t="s">
        <v>208</v>
      </c>
      <c r="C11" s="62" t="s">
        <v>42</v>
      </c>
      <c r="D11" s="58" t="s">
        <v>5</v>
      </c>
      <c r="E11" s="58"/>
      <c r="F11" s="104" t="s">
        <v>209</v>
      </c>
      <c r="G11" s="19"/>
      <c r="H11" s="67">
        <f>H12+H13+H14</f>
        <v>11828.3</v>
      </c>
    </row>
    <row r="12" spans="1:8" ht="43.5" customHeight="1">
      <c r="A12" s="17">
        <v>2</v>
      </c>
      <c r="B12" s="114" t="s">
        <v>208</v>
      </c>
      <c r="C12" s="62" t="s">
        <v>43</v>
      </c>
      <c r="D12" s="58" t="s">
        <v>5</v>
      </c>
      <c r="E12" s="58" t="s">
        <v>9</v>
      </c>
      <c r="F12" s="20" t="s">
        <v>48</v>
      </c>
      <c r="G12" s="58" t="s">
        <v>12</v>
      </c>
      <c r="H12" s="68">
        <f>SUM('[1]9'!G56)</f>
        <v>7.5</v>
      </c>
    </row>
    <row r="13" spans="1:8" ht="44.25" customHeight="1">
      <c r="A13" s="17">
        <v>3</v>
      </c>
      <c r="B13" s="114" t="s">
        <v>208</v>
      </c>
      <c r="C13" s="62" t="s">
        <v>43</v>
      </c>
      <c r="D13" s="5" t="s">
        <v>5</v>
      </c>
      <c r="E13" s="58" t="s">
        <v>14</v>
      </c>
      <c r="F13" s="20" t="s">
        <v>48</v>
      </c>
      <c r="G13" s="58" t="s">
        <v>12</v>
      </c>
      <c r="H13" s="67">
        <f>SUM('[1]9'!G92)</f>
        <v>11674</v>
      </c>
    </row>
    <row r="14" spans="1:8" ht="46.5" customHeight="1">
      <c r="A14" s="40"/>
      <c r="B14" s="114" t="s">
        <v>208</v>
      </c>
      <c r="C14" s="62" t="s">
        <v>43</v>
      </c>
      <c r="D14" s="5" t="s">
        <v>5</v>
      </c>
      <c r="E14" s="58" t="s">
        <v>14</v>
      </c>
      <c r="F14" s="59" t="s">
        <v>138</v>
      </c>
      <c r="G14" s="58" t="s">
        <v>12</v>
      </c>
      <c r="H14" s="67">
        <f>SUM('[1]9'!G95+'[1]9'!G100)</f>
        <v>146.8</v>
      </c>
    </row>
    <row r="15" spans="1:8" ht="43.5" customHeight="1">
      <c r="A15" s="1" t="s">
        <v>67</v>
      </c>
      <c r="B15" s="114" t="s">
        <v>68</v>
      </c>
      <c r="C15" s="22" t="s">
        <v>41</v>
      </c>
      <c r="D15" s="5" t="s">
        <v>5</v>
      </c>
      <c r="E15" s="58"/>
      <c r="F15" s="20" t="s">
        <v>168</v>
      </c>
      <c r="G15" s="58"/>
      <c r="H15" s="67">
        <f>H16+H17+H18</f>
        <v>1764.3</v>
      </c>
    </row>
    <row r="16" spans="1:8" ht="43.5" customHeight="1">
      <c r="A16" s="17"/>
      <c r="B16" s="114" t="s">
        <v>68</v>
      </c>
      <c r="C16" s="22" t="s">
        <v>7</v>
      </c>
      <c r="D16" s="5" t="s">
        <v>5</v>
      </c>
      <c r="E16" s="58" t="s">
        <v>14</v>
      </c>
      <c r="F16" s="20" t="s">
        <v>169</v>
      </c>
      <c r="G16" s="58" t="s">
        <v>16</v>
      </c>
      <c r="H16" s="67">
        <f>SUM('[1]9'!G111)</f>
        <v>925.3</v>
      </c>
    </row>
    <row r="17" spans="1:8" ht="43.5" customHeight="1">
      <c r="A17" s="17">
        <v>5</v>
      </c>
      <c r="B17" s="114" t="s">
        <v>68</v>
      </c>
      <c r="C17" s="22" t="s">
        <v>7</v>
      </c>
      <c r="D17" s="5" t="s">
        <v>5</v>
      </c>
      <c r="E17" s="58" t="s">
        <v>14</v>
      </c>
      <c r="F17" s="20" t="s">
        <v>169</v>
      </c>
      <c r="G17" s="58" t="s">
        <v>11</v>
      </c>
      <c r="H17" s="67">
        <f>SUM('[1]9'!G116)</f>
        <v>830.7</v>
      </c>
    </row>
    <row r="18" spans="1:8" ht="42.75" customHeight="1">
      <c r="A18" s="17">
        <v>6</v>
      </c>
      <c r="B18" s="114" t="s">
        <v>68</v>
      </c>
      <c r="C18" s="22" t="s">
        <v>7</v>
      </c>
      <c r="D18" s="5" t="s">
        <v>5</v>
      </c>
      <c r="E18" s="58" t="s">
        <v>14</v>
      </c>
      <c r="F18" s="20" t="s">
        <v>169</v>
      </c>
      <c r="G18" s="58" t="s">
        <v>18</v>
      </c>
      <c r="H18" s="67">
        <f>SUM('[1]9'!G120)</f>
        <v>8.3</v>
      </c>
    </row>
    <row r="19" spans="1:8" ht="45" customHeight="1">
      <c r="A19" s="17">
        <v>7</v>
      </c>
      <c r="B19" s="114" t="s">
        <v>69</v>
      </c>
      <c r="C19" s="62" t="s">
        <v>46</v>
      </c>
      <c r="D19" s="5" t="s">
        <v>5</v>
      </c>
      <c r="E19" s="58"/>
      <c r="F19" s="21" t="s">
        <v>27</v>
      </c>
      <c r="G19" s="58"/>
      <c r="H19" s="67">
        <f>H20+H21</f>
        <v>10207</v>
      </c>
    </row>
    <row r="20" spans="1:8" ht="45" customHeight="1">
      <c r="A20" s="17"/>
      <c r="B20" s="114" t="s">
        <v>69</v>
      </c>
      <c r="C20" s="62" t="s">
        <v>47</v>
      </c>
      <c r="D20" s="5" t="s">
        <v>5</v>
      </c>
      <c r="E20" s="58" t="s">
        <v>9</v>
      </c>
      <c r="F20" s="21" t="s">
        <v>141</v>
      </c>
      <c r="G20" s="58" t="s">
        <v>12</v>
      </c>
      <c r="H20" s="67">
        <f>SUM('[1]9'!G61)</f>
        <v>28</v>
      </c>
    </row>
    <row r="21" spans="1:8" ht="42.75" customHeight="1">
      <c r="A21" s="17">
        <v>8</v>
      </c>
      <c r="B21" s="114" t="s">
        <v>69</v>
      </c>
      <c r="C21" s="62" t="s">
        <v>47</v>
      </c>
      <c r="D21" s="5" t="s">
        <v>5</v>
      </c>
      <c r="E21" s="58" t="s">
        <v>14</v>
      </c>
      <c r="F21" s="21" t="s">
        <v>141</v>
      </c>
      <c r="G21" s="58" t="s">
        <v>12</v>
      </c>
      <c r="H21" s="67">
        <f>SUM('[1]9'!G131)</f>
        <v>10179</v>
      </c>
    </row>
    <row r="22" spans="1:8" ht="66" customHeight="1">
      <c r="A22" s="17">
        <v>9</v>
      </c>
      <c r="B22" s="2" t="s">
        <v>70</v>
      </c>
      <c r="C22" s="22" t="s">
        <v>44</v>
      </c>
      <c r="D22" s="5" t="s">
        <v>5</v>
      </c>
      <c r="E22" s="58"/>
      <c r="F22" s="21" t="s">
        <v>29</v>
      </c>
      <c r="G22" s="58"/>
      <c r="H22" s="67">
        <f>H23+H24+H25+H26+H27</f>
        <v>17572.600000000002</v>
      </c>
    </row>
    <row r="23" spans="1:8" ht="57" customHeight="1">
      <c r="A23" s="17"/>
      <c r="B23" s="2" t="s">
        <v>70</v>
      </c>
      <c r="C23" s="22" t="s">
        <v>45</v>
      </c>
      <c r="D23" s="5" t="s">
        <v>5</v>
      </c>
      <c r="E23" s="58" t="s">
        <v>35</v>
      </c>
      <c r="F23" s="20" t="s">
        <v>139</v>
      </c>
      <c r="G23" s="58" t="s">
        <v>16</v>
      </c>
      <c r="H23" s="67">
        <f>SUM('[1]9'!G28)</f>
        <v>4141.8</v>
      </c>
    </row>
    <row r="24" spans="1:8" ht="61.5" customHeight="1">
      <c r="A24" s="17">
        <v>10</v>
      </c>
      <c r="B24" s="2" t="s">
        <v>70</v>
      </c>
      <c r="C24" s="22" t="s">
        <v>45</v>
      </c>
      <c r="D24" s="5" t="s">
        <v>5</v>
      </c>
      <c r="E24" s="58" t="s">
        <v>35</v>
      </c>
      <c r="F24" s="20" t="s">
        <v>139</v>
      </c>
      <c r="G24" s="58" t="s">
        <v>11</v>
      </c>
      <c r="H24" s="67">
        <f>SUM('[1]9'!G32)</f>
        <v>839.3</v>
      </c>
    </row>
    <row r="25" spans="1:8" ht="62.25" customHeight="1">
      <c r="A25" s="17">
        <v>11</v>
      </c>
      <c r="B25" s="2" t="s">
        <v>70</v>
      </c>
      <c r="C25" s="22" t="s">
        <v>45</v>
      </c>
      <c r="D25" s="5" t="s">
        <v>5</v>
      </c>
      <c r="E25" s="58" t="s">
        <v>35</v>
      </c>
      <c r="F25" s="4" t="s">
        <v>140</v>
      </c>
      <c r="G25" s="58" t="s">
        <v>61</v>
      </c>
      <c r="H25" s="67">
        <f>SUM('[1]9'!G48+'[1]9'!G51)</f>
        <v>12550.1</v>
      </c>
    </row>
    <row r="26" spans="1:8" ht="58.5" customHeight="1">
      <c r="A26" s="17"/>
      <c r="B26" s="2" t="s">
        <v>70</v>
      </c>
      <c r="C26" s="22" t="s">
        <v>45</v>
      </c>
      <c r="D26" s="5" t="s">
        <v>5</v>
      </c>
      <c r="E26" s="58" t="s">
        <v>35</v>
      </c>
      <c r="F26" s="20" t="s">
        <v>139</v>
      </c>
      <c r="G26" s="58" t="s">
        <v>18</v>
      </c>
      <c r="H26" s="67">
        <f>SUM('[1]9'!G36)</f>
        <v>18.9</v>
      </c>
    </row>
    <row r="27" spans="1:8" ht="58.5" customHeight="1">
      <c r="A27" s="17">
        <v>12</v>
      </c>
      <c r="B27" s="2" t="s">
        <v>70</v>
      </c>
      <c r="C27" s="22" t="s">
        <v>45</v>
      </c>
      <c r="D27" s="5" t="s">
        <v>5</v>
      </c>
      <c r="E27" s="58" t="s">
        <v>9</v>
      </c>
      <c r="F27" s="20" t="s">
        <v>29</v>
      </c>
      <c r="G27" s="58" t="s">
        <v>11</v>
      </c>
      <c r="H27" s="67">
        <f>SUM('[1]9'!G66)</f>
        <v>22.5</v>
      </c>
    </row>
    <row r="28" spans="1:8" ht="59.25" customHeight="1">
      <c r="A28" s="17"/>
      <c r="B28" s="2" t="s">
        <v>71</v>
      </c>
      <c r="C28" s="22" t="s">
        <v>72</v>
      </c>
      <c r="D28" s="5" t="s">
        <v>5</v>
      </c>
      <c r="E28" s="58"/>
      <c r="F28" s="20"/>
      <c r="G28" s="58"/>
      <c r="H28" s="67">
        <f>H29+H30+H31</f>
        <v>1791.8000000000002</v>
      </c>
    </row>
    <row r="29" spans="1:8" ht="58.5" customHeight="1">
      <c r="A29" s="17"/>
      <c r="B29" s="2" t="s">
        <v>71</v>
      </c>
      <c r="C29" s="22" t="s">
        <v>72</v>
      </c>
      <c r="D29" s="5" t="s">
        <v>5</v>
      </c>
      <c r="E29" s="58" t="s">
        <v>17</v>
      </c>
      <c r="F29" s="20" t="s">
        <v>142</v>
      </c>
      <c r="G29" s="58" t="s">
        <v>16</v>
      </c>
      <c r="H29" s="67">
        <f>SUM('[1]9'!G143)</f>
        <v>1463.7</v>
      </c>
    </row>
    <row r="30" spans="1:8" ht="58.5" customHeight="1">
      <c r="A30" s="17">
        <v>13</v>
      </c>
      <c r="B30" s="2" t="s">
        <v>71</v>
      </c>
      <c r="C30" s="22" t="s">
        <v>72</v>
      </c>
      <c r="D30" s="5" t="s">
        <v>5</v>
      </c>
      <c r="E30" s="58" t="s">
        <v>17</v>
      </c>
      <c r="F30" s="20" t="s">
        <v>142</v>
      </c>
      <c r="G30" s="58" t="s">
        <v>11</v>
      </c>
      <c r="H30" s="67">
        <f>SUM('[1]9'!G148)</f>
        <v>326.1</v>
      </c>
    </row>
    <row r="31" spans="1:8" ht="63" customHeight="1">
      <c r="A31" s="17">
        <v>14</v>
      </c>
      <c r="B31" s="2" t="s">
        <v>71</v>
      </c>
      <c r="C31" s="22" t="s">
        <v>72</v>
      </c>
      <c r="D31" s="5" t="s">
        <v>5</v>
      </c>
      <c r="E31" s="58" t="s">
        <v>9</v>
      </c>
      <c r="F31" s="20" t="s">
        <v>142</v>
      </c>
      <c r="G31" s="58" t="s">
        <v>11</v>
      </c>
      <c r="H31" s="68">
        <f>SUM('[1]9'!G70)</f>
        <v>2</v>
      </c>
    </row>
    <row r="32" spans="1:8" ht="36" customHeight="1">
      <c r="A32" s="17"/>
      <c r="B32" s="23" t="s">
        <v>34</v>
      </c>
      <c r="C32" s="22" t="s">
        <v>72</v>
      </c>
      <c r="D32" s="5" t="s">
        <v>5</v>
      </c>
      <c r="E32" s="58"/>
      <c r="F32" s="21"/>
      <c r="G32" s="58"/>
      <c r="H32" s="67">
        <f>H33+H34+H35+H36+H37+H38+H41+H45+H46+H47</f>
        <v>6059.5</v>
      </c>
    </row>
    <row r="33" spans="1:8" ht="46.5" customHeight="1">
      <c r="A33" s="17"/>
      <c r="B33" s="24" t="s">
        <v>89</v>
      </c>
      <c r="C33" s="62" t="s">
        <v>43</v>
      </c>
      <c r="D33" s="5" t="s">
        <v>5</v>
      </c>
      <c r="E33" s="58" t="s">
        <v>21</v>
      </c>
      <c r="F33" s="76" t="s">
        <v>73</v>
      </c>
      <c r="G33" s="58" t="s">
        <v>11</v>
      </c>
      <c r="H33" s="67">
        <f>SUM('[1]9'!G75)</f>
        <v>352.3</v>
      </c>
    </row>
    <row r="34" spans="1:8" ht="48.75" customHeight="1">
      <c r="A34" s="45"/>
      <c r="B34" s="114" t="s">
        <v>91</v>
      </c>
      <c r="C34" s="22" t="s">
        <v>45</v>
      </c>
      <c r="D34" s="5" t="s">
        <v>5</v>
      </c>
      <c r="E34" s="5" t="s">
        <v>21</v>
      </c>
      <c r="F34" s="113">
        <v>4361279521</v>
      </c>
      <c r="G34" s="20" t="s">
        <v>11</v>
      </c>
      <c r="H34" s="67">
        <f>SUM('[1]9'!G79)</f>
        <v>40</v>
      </c>
    </row>
    <row r="35" spans="1:8" ht="45" customHeight="1">
      <c r="A35" s="17"/>
      <c r="B35" s="103" t="s">
        <v>203</v>
      </c>
      <c r="C35" s="22" t="s">
        <v>7</v>
      </c>
      <c r="D35" s="5" t="s">
        <v>5</v>
      </c>
      <c r="E35" s="58" t="s">
        <v>17</v>
      </c>
      <c r="F35" s="77" t="s">
        <v>74</v>
      </c>
      <c r="G35" s="58" t="s">
        <v>11</v>
      </c>
      <c r="H35" s="67">
        <f>SUM('[1]9'!G154)</f>
        <v>49</v>
      </c>
    </row>
    <row r="36" spans="1:8" ht="49.5" customHeight="1">
      <c r="A36" s="17"/>
      <c r="B36" s="103" t="s">
        <v>203</v>
      </c>
      <c r="C36" s="62" t="s">
        <v>42</v>
      </c>
      <c r="D36" s="5" t="s">
        <v>5</v>
      </c>
      <c r="E36" s="58" t="s">
        <v>17</v>
      </c>
      <c r="F36" s="20" t="s">
        <v>74</v>
      </c>
      <c r="G36" s="58" t="s">
        <v>12</v>
      </c>
      <c r="H36" s="67">
        <v>300</v>
      </c>
    </row>
    <row r="37" spans="1:8" ht="45" customHeight="1">
      <c r="A37" s="17"/>
      <c r="B37" s="103" t="s">
        <v>203</v>
      </c>
      <c r="C37" s="62" t="s">
        <v>47</v>
      </c>
      <c r="D37" s="5" t="s">
        <v>5</v>
      </c>
      <c r="E37" s="58" t="s">
        <v>17</v>
      </c>
      <c r="F37" s="20" t="s">
        <v>74</v>
      </c>
      <c r="G37" s="58" t="s">
        <v>12</v>
      </c>
      <c r="H37" s="67">
        <v>70</v>
      </c>
    </row>
    <row r="38" spans="1:8" ht="43.5" customHeight="1">
      <c r="A38" s="17"/>
      <c r="B38" s="114" t="s">
        <v>127</v>
      </c>
      <c r="C38" s="62" t="s">
        <v>43</v>
      </c>
      <c r="D38" s="58" t="s">
        <v>5</v>
      </c>
      <c r="E38" s="58" t="s">
        <v>25</v>
      </c>
      <c r="F38" s="59" t="s">
        <v>110</v>
      </c>
      <c r="G38" s="58"/>
      <c r="H38" s="67">
        <f>SUM(H39:H40)</f>
        <v>29.2</v>
      </c>
    </row>
    <row r="39" spans="1:8" ht="68.25" customHeight="1">
      <c r="A39" s="54"/>
      <c r="B39" s="63" t="s">
        <v>166</v>
      </c>
      <c r="C39" s="62" t="s">
        <v>43</v>
      </c>
      <c r="D39" s="58" t="s">
        <v>5</v>
      </c>
      <c r="E39" s="58" t="s">
        <v>25</v>
      </c>
      <c r="F39" s="59" t="s">
        <v>162</v>
      </c>
      <c r="G39" s="58" t="s">
        <v>12</v>
      </c>
      <c r="H39" s="67">
        <f>SUM('[1]9'!G16)</f>
        <v>27.8</v>
      </c>
    </row>
    <row r="40" spans="1:8" ht="67.5" customHeight="1">
      <c r="A40" s="50" t="s">
        <v>161</v>
      </c>
      <c r="B40" s="63" t="s">
        <v>167</v>
      </c>
      <c r="C40" s="62" t="s">
        <v>43</v>
      </c>
      <c r="D40" s="58" t="s">
        <v>5</v>
      </c>
      <c r="E40" s="58" t="s">
        <v>25</v>
      </c>
      <c r="F40" s="59" t="s">
        <v>162</v>
      </c>
      <c r="G40" s="58" t="s">
        <v>12</v>
      </c>
      <c r="H40" s="67">
        <f>SUM('[1]9'!G20)</f>
        <v>1.4</v>
      </c>
    </row>
    <row r="41" spans="1:8" ht="57.75" customHeight="1">
      <c r="A41" s="54"/>
      <c r="B41" s="18" t="s">
        <v>118</v>
      </c>
      <c r="C41" s="22" t="s">
        <v>72</v>
      </c>
      <c r="D41" s="5" t="s">
        <v>5</v>
      </c>
      <c r="E41" s="58" t="s">
        <v>17</v>
      </c>
      <c r="F41" s="20" t="s">
        <v>163</v>
      </c>
      <c r="G41" s="58"/>
      <c r="H41" s="67">
        <f>H42+H44+H43</f>
        <v>343.3</v>
      </c>
    </row>
    <row r="42" spans="1:8" ht="61.5" customHeight="1">
      <c r="A42" s="17"/>
      <c r="B42" s="18" t="s">
        <v>118</v>
      </c>
      <c r="C42" s="62" t="s">
        <v>7</v>
      </c>
      <c r="D42" s="5" t="s">
        <v>5</v>
      </c>
      <c r="E42" s="58" t="s">
        <v>17</v>
      </c>
      <c r="F42" s="3" t="s">
        <v>75</v>
      </c>
      <c r="G42" s="58" t="s">
        <v>11</v>
      </c>
      <c r="H42" s="67">
        <f>SUM('[1]9'!G163)</f>
        <v>125</v>
      </c>
    </row>
    <row r="43" spans="1:8" ht="76.5" customHeight="1">
      <c r="A43" s="17"/>
      <c r="B43" s="95" t="s">
        <v>201</v>
      </c>
      <c r="C43" s="22" t="s">
        <v>45</v>
      </c>
      <c r="D43" s="5" t="s">
        <v>5</v>
      </c>
      <c r="E43" s="58" t="s">
        <v>21</v>
      </c>
      <c r="F43" s="3" t="s">
        <v>75</v>
      </c>
      <c r="G43" s="58" t="s">
        <v>11</v>
      </c>
      <c r="H43" s="67">
        <f>SUM('[1]9'!G83)</f>
        <v>139.5</v>
      </c>
    </row>
    <row r="44" spans="1:8" ht="85.5" customHeight="1">
      <c r="A44" s="17">
        <v>23</v>
      </c>
      <c r="B44" s="95" t="s">
        <v>201</v>
      </c>
      <c r="C44" s="62" t="s">
        <v>43</v>
      </c>
      <c r="D44" s="5" t="s">
        <v>5</v>
      </c>
      <c r="E44" s="58" t="s">
        <v>17</v>
      </c>
      <c r="F44" s="3" t="s">
        <v>75</v>
      </c>
      <c r="G44" s="58" t="s">
        <v>12</v>
      </c>
      <c r="H44" s="67">
        <f>SUM('[1]9'!G166)</f>
        <v>78.8</v>
      </c>
    </row>
    <row r="45" spans="1:8" ht="59.25" customHeight="1">
      <c r="A45" s="17"/>
      <c r="B45" s="18" t="s">
        <v>204</v>
      </c>
      <c r="C45" s="22" t="s">
        <v>72</v>
      </c>
      <c r="D45" s="5" t="s">
        <v>5</v>
      </c>
      <c r="E45" s="58" t="s">
        <v>17</v>
      </c>
      <c r="F45" s="20" t="s">
        <v>77</v>
      </c>
      <c r="G45" s="58" t="s">
        <v>12</v>
      </c>
      <c r="H45" s="67">
        <f>SUM('[1]9'!G170)</f>
        <v>32</v>
      </c>
    </row>
    <row r="46" spans="1:8" ht="60.75" customHeight="1">
      <c r="A46" s="17"/>
      <c r="B46" s="100" t="s">
        <v>88</v>
      </c>
      <c r="C46" s="62" t="s">
        <v>47</v>
      </c>
      <c r="D46" s="5" t="s">
        <v>5</v>
      </c>
      <c r="E46" s="58" t="s">
        <v>17</v>
      </c>
      <c r="F46" s="20" t="s">
        <v>76</v>
      </c>
      <c r="G46" s="58" t="s">
        <v>12</v>
      </c>
      <c r="H46" s="67">
        <f>SUM('[1]9'!G174)</f>
        <v>18</v>
      </c>
    </row>
    <row r="47" spans="1:8" ht="46.5" customHeight="1">
      <c r="A47" s="25"/>
      <c r="B47" s="78" t="s">
        <v>120</v>
      </c>
      <c r="C47" s="99"/>
      <c r="D47" s="5" t="s">
        <v>5</v>
      </c>
      <c r="E47" s="58"/>
      <c r="F47" s="20" t="s">
        <v>184</v>
      </c>
      <c r="G47" s="58"/>
      <c r="H47" s="67">
        <f>SUM(H48:H51)</f>
        <v>4825.7</v>
      </c>
    </row>
    <row r="48" spans="1:9" ht="65.25" customHeight="1">
      <c r="A48" s="29"/>
      <c r="B48" s="102" t="s">
        <v>234</v>
      </c>
      <c r="C48" s="56" t="s">
        <v>45</v>
      </c>
      <c r="D48" s="5" t="s">
        <v>5</v>
      </c>
      <c r="E48" s="58" t="s">
        <v>35</v>
      </c>
      <c r="F48" s="20" t="s">
        <v>184</v>
      </c>
      <c r="G48" s="58" t="s">
        <v>16</v>
      </c>
      <c r="H48" s="67">
        <f>SUM('[1]9'!G42)</f>
        <v>166.1</v>
      </c>
      <c r="I48" s="60"/>
    </row>
    <row r="49" spans="1:9" ht="57.75" customHeight="1">
      <c r="A49" s="31"/>
      <c r="B49" s="102" t="s">
        <v>234</v>
      </c>
      <c r="C49" s="56" t="s">
        <v>41</v>
      </c>
      <c r="D49" s="5" t="s">
        <v>5</v>
      </c>
      <c r="E49" s="58" t="s">
        <v>14</v>
      </c>
      <c r="F49" s="20" t="s">
        <v>184</v>
      </c>
      <c r="G49" s="58" t="s">
        <v>16</v>
      </c>
      <c r="H49" s="67">
        <f>SUM('[1]9'!G125)</f>
        <v>349.6</v>
      </c>
      <c r="I49" s="60"/>
    </row>
    <row r="50" spans="1:9" ht="79.5" customHeight="1">
      <c r="A50" s="34">
        <v>25</v>
      </c>
      <c r="B50" s="102" t="s">
        <v>234</v>
      </c>
      <c r="C50" s="56" t="s">
        <v>229</v>
      </c>
      <c r="D50" s="5" t="s">
        <v>5</v>
      </c>
      <c r="E50" s="58" t="s">
        <v>14</v>
      </c>
      <c r="F50" s="20" t="s">
        <v>184</v>
      </c>
      <c r="G50" s="58" t="s">
        <v>12</v>
      </c>
      <c r="H50" s="67">
        <f>SUM('[1]9'!G106+'[1]9'!G137)</f>
        <v>4120.9</v>
      </c>
      <c r="I50" s="60"/>
    </row>
    <row r="51" spans="1:9" ht="60.75" customHeight="1">
      <c r="A51" s="35">
        <v>26</v>
      </c>
      <c r="B51" s="102" t="s">
        <v>234</v>
      </c>
      <c r="C51" s="56" t="s">
        <v>72</v>
      </c>
      <c r="D51" s="5" t="s">
        <v>5</v>
      </c>
      <c r="E51" s="58" t="s">
        <v>17</v>
      </c>
      <c r="F51" s="20" t="s">
        <v>184</v>
      </c>
      <c r="G51" s="58" t="s">
        <v>16</v>
      </c>
      <c r="H51" s="67">
        <f>SUM('[1]9'!G180)</f>
        <v>189.1</v>
      </c>
      <c r="I51" s="60"/>
    </row>
    <row r="52" spans="1:9" ht="25.5" customHeight="1">
      <c r="A52" s="35"/>
      <c r="B52" s="101" t="s">
        <v>30</v>
      </c>
      <c r="C52" s="27"/>
      <c r="D52" s="28" t="s">
        <v>5</v>
      </c>
      <c r="E52" s="28"/>
      <c r="F52" s="28"/>
      <c r="G52" s="28"/>
      <c r="H52" s="69">
        <f>H10+H32</f>
        <v>49223.5</v>
      </c>
      <c r="I52" s="60"/>
    </row>
    <row r="53" spans="1:8" ht="31.5" customHeight="1">
      <c r="A53" s="35"/>
      <c r="B53" s="18" t="s">
        <v>130</v>
      </c>
      <c r="C53" s="30"/>
      <c r="D53" s="58" t="s">
        <v>6</v>
      </c>
      <c r="E53" s="58" t="s">
        <v>13</v>
      </c>
      <c r="F53" s="86" t="s">
        <v>210</v>
      </c>
      <c r="G53" s="86"/>
      <c r="H53" s="111">
        <f>H54+H62+H67+H71+H77+H89</f>
        <v>290325.5</v>
      </c>
    </row>
    <row r="54" spans="1:9" ht="48.75" customHeight="1">
      <c r="A54" s="35">
        <v>27</v>
      </c>
      <c r="B54" s="2" t="s">
        <v>119</v>
      </c>
      <c r="C54" s="94" t="s">
        <v>213</v>
      </c>
      <c r="D54" s="32" t="s">
        <v>6</v>
      </c>
      <c r="E54" s="32" t="s">
        <v>13</v>
      </c>
      <c r="F54" s="33" t="s">
        <v>134</v>
      </c>
      <c r="G54" s="32"/>
      <c r="H54" s="70">
        <f>H55+H59+H60+H61</f>
        <v>72838.1</v>
      </c>
      <c r="I54" s="98"/>
    </row>
    <row r="55" spans="1:8" ht="45" customHeight="1">
      <c r="A55" s="35">
        <v>28</v>
      </c>
      <c r="B55" s="2" t="s">
        <v>119</v>
      </c>
      <c r="C55" s="94" t="s">
        <v>213</v>
      </c>
      <c r="D55" s="32" t="s">
        <v>6</v>
      </c>
      <c r="E55" s="32" t="s">
        <v>19</v>
      </c>
      <c r="F55" s="33" t="s">
        <v>50</v>
      </c>
      <c r="G55" s="32"/>
      <c r="H55" s="67">
        <f>H56+H57+H58</f>
        <v>11192.1</v>
      </c>
    </row>
    <row r="56" spans="1:8" ht="45" customHeight="1">
      <c r="A56" s="35">
        <v>29</v>
      </c>
      <c r="B56" s="2" t="s">
        <v>119</v>
      </c>
      <c r="C56" s="94" t="s">
        <v>213</v>
      </c>
      <c r="D56" s="32" t="s">
        <v>6</v>
      </c>
      <c r="E56" s="32" t="s">
        <v>19</v>
      </c>
      <c r="F56" s="33" t="s">
        <v>50</v>
      </c>
      <c r="G56" s="32" t="s">
        <v>16</v>
      </c>
      <c r="H56" s="71">
        <f>SUM('[1]9'!G213)</f>
        <v>11.9</v>
      </c>
    </row>
    <row r="57" spans="1:8" ht="54.75" customHeight="1">
      <c r="A57" s="35">
        <v>30</v>
      </c>
      <c r="B57" s="2" t="s">
        <v>119</v>
      </c>
      <c r="C57" s="94" t="s">
        <v>213</v>
      </c>
      <c r="D57" s="32" t="s">
        <v>6</v>
      </c>
      <c r="E57" s="32" t="s">
        <v>19</v>
      </c>
      <c r="F57" s="33" t="s">
        <v>50</v>
      </c>
      <c r="G57" s="32" t="s">
        <v>11</v>
      </c>
      <c r="H57" s="71">
        <f>SUM('[1]9'!G216)</f>
        <v>10965.1</v>
      </c>
    </row>
    <row r="58" spans="1:8" ht="51.75" customHeight="1">
      <c r="A58" s="17">
        <v>31</v>
      </c>
      <c r="B58" s="2" t="s">
        <v>119</v>
      </c>
      <c r="C58" s="94" t="s">
        <v>49</v>
      </c>
      <c r="D58" s="32" t="s">
        <v>6</v>
      </c>
      <c r="E58" s="32" t="s">
        <v>19</v>
      </c>
      <c r="F58" s="33" t="s">
        <v>50</v>
      </c>
      <c r="G58" s="32" t="s">
        <v>18</v>
      </c>
      <c r="H58" s="71">
        <f>SUM('[1]9'!G220)</f>
        <v>215.1</v>
      </c>
    </row>
    <row r="59" spans="1:8" ht="45.75" customHeight="1">
      <c r="A59" s="17">
        <v>32</v>
      </c>
      <c r="B59" s="2" t="s">
        <v>119</v>
      </c>
      <c r="C59" s="94" t="s">
        <v>213</v>
      </c>
      <c r="D59" s="32" t="s">
        <v>6</v>
      </c>
      <c r="E59" s="32" t="s">
        <v>19</v>
      </c>
      <c r="F59" s="96" t="s">
        <v>211</v>
      </c>
      <c r="G59" s="32" t="s">
        <v>16</v>
      </c>
      <c r="H59" s="71">
        <f>SUM('[1]9'!G226)</f>
        <v>61175</v>
      </c>
    </row>
    <row r="60" spans="1:9" ht="48.75" customHeight="1">
      <c r="A60" s="17"/>
      <c r="B60" s="2" t="s">
        <v>119</v>
      </c>
      <c r="C60" s="94" t="s">
        <v>213</v>
      </c>
      <c r="D60" s="58" t="s">
        <v>6</v>
      </c>
      <c r="E60" s="58" t="s">
        <v>19</v>
      </c>
      <c r="F60" s="97" t="s">
        <v>211</v>
      </c>
      <c r="G60" s="58" t="s">
        <v>11</v>
      </c>
      <c r="H60" s="67">
        <f>SUM('[1]9'!G230)</f>
        <v>354.1</v>
      </c>
      <c r="I60" s="98"/>
    </row>
    <row r="61" spans="1:9" ht="46.5" customHeight="1">
      <c r="A61" s="17">
        <v>33</v>
      </c>
      <c r="B61" s="2" t="s">
        <v>119</v>
      </c>
      <c r="C61" s="94" t="s">
        <v>213</v>
      </c>
      <c r="D61" s="32" t="s">
        <v>6</v>
      </c>
      <c r="E61" s="32" t="s">
        <v>9</v>
      </c>
      <c r="F61" s="33" t="s">
        <v>50</v>
      </c>
      <c r="G61" s="32" t="s">
        <v>11</v>
      </c>
      <c r="H61" s="71">
        <f>SUM('[1]9'!G308)</f>
        <v>116.9</v>
      </c>
      <c r="I61" s="98"/>
    </row>
    <row r="62" spans="1:8" ht="61.5" customHeight="1">
      <c r="A62" s="17"/>
      <c r="B62" s="2" t="s">
        <v>78</v>
      </c>
      <c r="C62" s="56" t="s">
        <v>51</v>
      </c>
      <c r="D62" s="32" t="s">
        <v>6</v>
      </c>
      <c r="E62" s="32" t="s">
        <v>13</v>
      </c>
      <c r="F62" s="32" t="s">
        <v>20</v>
      </c>
      <c r="G62" s="32"/>
      <c r="H62" s="71">
        <f>SUM(H63:H66)</f>
        <v>199635.9</v>
      </c>
    </row>
    <row r="63" spans="1:8" ht="61.5" customHeight="1">
      <c r="A63" s="17">
        <v>34</v>
      </c>
      <c r="B63" s="2" t="s">
        <v>78</v>
      </c>
      <c r="C63" s="56" t="s">
        <v>51</v>
      </c>
      <c r="D63" s="58" t="s">
        <v>6</v>
      </c>
      <c r="E63" s="58" t="s">
        <v>8</v>
      </c>
      <c r="F63" s="58" t="s">
        <v>20</v>
      </c>
      <c r="G63" s="58" t="s">
        <v>12</v>
      </c>
      <c r="H63" s="72">
        <f>SUM('[1]9'!G237+'[1]9'!G249+'[1]9'!G253+'[1]9'!G257+'[1]9'!G245)</f>
        <v>18167.7</v>
      </c>
    </row>
    <row r="64" spans="1:8" ht="63" customHeight="1">
      <c r="A64" s="38"/>
      <c r="B64" s="2" t="s">
        <v>78</v>
      </c>
      <c r="C64" s="56" t="s">
        <v>51</v>
      </c>
      <c r="D64" s="58" t="s">
        <v>6</v>
      </c>
      <c r="E64" s="58" t="s">
        <v>9</v>
      </c>
      <c r="F64" s="58" t="s">
        <v>20</v>
      </c>
      <c r="G64" s="58" t="s">
        <v>12</v>
      </c>
      <c r="H64" s="71">
        <f>SUM('[1]9'!G313)</f>
        <v>229.8</v>
      </c>
    </row>
    <row r="65" spans="1:8" ht="62.25" customHeight="1">
      <c r="A65" s="17"/>
      <c r="B65" s="2" t="s">
        <v>78</v>
      </c>
      <c r="C65" s="56" t="s">
        <v>51</v>
      </c>
      <c r="D65" s="58" t="s">
        <v>6</v>
      </c>
      <c r="E65" s="58" t="s">
        <v>8</v>
      </c>
      <c r="F65" s="58" t="s">
        <v>52</v>
      </c>
      <c r="G65" s="58" t="s">
        <v>12</v>
      </c>
      <c r="H65" s="67">
        <f>SUM('[1]9'!G241)</f>
        <v>172324.8</v>
      </c>
    </row>
    <row r="66" spans="1:8" ht="66.75" customHeight="1">
      <c r="A66" s="17">
        <v>35</v>
      </c>
      <c r="B66" s="2" t="s">
        <v>78</v>
      </c>
      <c r="C66" s="56" t="s">
        <v>51</v>
      </c>
      <c r="D66" s="58" t="s">
        <v>6</v>
      </c>
      <c r="E66" s="58" t="s">
        <v>23</v>
      </c>
      <c r="F66" s="58" t="s">
        <v>194</v>
      </c>
      <c r="G66" s="58" t="s">
        <v>12</v>
      </c>
      <c r="H66" s="67">
        <f>SUM('[1]9'!G438)</f>
        <v>8913.6</v>
      </c>
    </row>
    <row r="67" spans="1:8" ht="61.5" customHeight="1">
      <c r="A67" s="45"/>
      <c r="B67" s="2" t="s">
        <v>79</v>
      </c>
      <c r="C67" s="56" t="s">
        <v>53</v>
      </c>
      <c r="D67" s="58" t="s">
        <v>6</v>
      </c>
      <c r="E67" s="58" t="s">
        <v>35</v>
      </c>
      <c r="F67" s="58" t="s">
        <v>132</v>
      </c>
      <c r="G67" s="58"/>
      <c r="H67" s="67">
        <f>H68+H69+H70</f>
        <v>9311.6</v>
      </c>
    </row>
    <row r="68" spans="1:8" ht="52.5" customHeight="1">
      <c r="A68" s="45"/>
      <c r="B68" s="2" t="s">
        <v>79</v>
      </c>
      <c r="C68" s="56" t="s">
        <v>53</v>
      </c>
      <c r="D68" s="58" t="s">
        <v>6</v>
      </c>
      <c r="E68" s="58" t="s">
        <v>35</v>
      </c>
      <c r="F68" s="58" t="s">
        <v>54</v>
      </c>
      <c r="G68" s="58" t="s">
        <v>12</v>
      </c>
      <c r="H68" s="67">
        <f>SUM('[1]9'!G282)</f>
        <v>9101.1</v>
      </c>
    </row>
    <row r="69" spans="1:8" ht="48" customHeight="1">
      <c r="A69" s="45"/>
      <c r="B69" s="2" t="s">
        <v>79</v>
      </c>
      <c r="C69" s="56" t="s">
        <v>53</v>
      </c>
      <c r="D69" s="58" t="s">
        <v>6</v>
      </c>
      <c r="E69" s="58" t="s">
        <v>35</v>
      </c>
      <c r="F69" s="58" t="s">
        <v>133</v>
      </c>
      <c r="G69" s="58" t="s">
        <v>12</v>
      </c>
      <c r="H69" s="67">
        <f>SUM('[1]9'!G287)</f>
        <v>192</v>
      </c>
    </row>
    <row r="70" spans="1:8" ht="54" customHeight="1">
      <c r="A70" s="45"/>
      <c r="B70" s="2" t="s">
        <v>79</v>
      </c>
      <c r="C70" s="56" t="s">
        <v>53</v>
      </c>
      <c r="D70" s="58" t="s">
        <v>6</v>
      </c>
      <c r="E70" s="58" t="s">
        <v>9</v>
      </c>
      <c r="F70" s="58" t="s">
        <v>54</v>
      </c>
      <c r="G70" s="58" t="s">
        <v>12</v>
      </c>
      <c r="H70" s="67">
        <f>SUM('[1]9'!G317)</f>
        <v>18.5</v>
      </c>
    </row>
    <row r="71" spans="1:8" ht="49.5" customHeight="1">
      <c r="A71" s="17"/>
      <c r="B71" s="95" t="s">
        <v>212</v>
      </c>
      <c r="C71" s="22" t="s">
        <v>39</v>
      </c>
      <c r="D71" s="58" t="s">
        <v>6</v>
      </c>
      <c r="E71" s="58" t="s">
        <v>10</v>
      </c>
      <c r="F71" s="58" t="s">
        <v>143</v>
      </c>
      <c r="G71" s="58"/>
      <c r="H71" s="67">
        <f>H72+H73+H74+H75+H76</f>
        <v>1189.5</v>
      </c>
    </row>
    <row r="72" spans="1:8" ht="171.75" customHeight="1">
      <c r="A72" s="17">
        <v>36</v>
      </c>
      <c r="B72" s="46" t="s">
        <v>144</v>
      </c>
      <c r="C72" s="56" t="s">
        <v>51</v>
      </c>
      <c r="D72" s="58" t="s">
        <v>6</v>
      </c>
      <c r="E72" s="58" t="s">
        <v>10</v>
      </c>
      <c r="F72" s="59" t="s">
        <v>145</v>
      </c>
      <c r="G72" s="58" t="s">
        <v>12</v>
      </c>
      <c r="H72" s="67">
        <f>SUM('[1]9'!G337)</f>
        <v>619.4</v>
      </c>
    </row>
    <row r="73" spans="1:8" ht="163.5" customHeight="1">
      <c r="A73" s="17">
        <v>37</v>
      </c>
      <c r="B73" s="46" t="s">
        <v>146</v>
      </c>
      <c r="C73" s="56" t="s">
        <v>51</v>
      </c>
      <c r="D73" s="58" t="s">
        <v>6</v>
      </c>
      <c r="E73" s="58" t="s">
        <v>10</v>
      </c>
      <c r="F73" s="59" t="s">
        <v>145</v>
      </c>
      <c r="G73" s="58" t="s">
        <v>12</v>
      </c>
      <c r="H73" s="67">
        <f>SUM('[1]9'!G341)</f>
        <v>32.6</v>
      </c>
    </row>
    <row r="74" spans="1:8" ht="71.25" customHeight="1">
      <c r="A74" s="17">
        <v>38</v>
      </c>
      <c r="B74" s="114" t="s">
        <v>147</v>
      </c>
      <c r="C74" s="56" t="s">
        <v>51</v>
      </c>
      <c r="D74" s="58" t="s">
        <v>6</v>
      </c>
      <c r="E74" s="58" t="s">
        <v>10</v>
      </c>
      <c r="F74" s="59" t="s">
        <v>148</v>
      </c>
      <c r="G74" s="58" t="s">
        <v>12</v>
      </c>
      <c r="H74" s="67">
        <f>SUM('[1]9'!G345)</f>
        <v>227.4</v>
      </c>
    </row>
    <row r="75" spans="1:8" ht="61.5" customHeight="1">
      <c r="A75" s="17">
        <v>39</v>
      </c>
      <c r="B75" s="92" t="s">
        <v>235</v>
      </c>
      <c r="C75" s="56" t="s">
        <v>53</v>
      </c>
      <c r="D75" s="58" t="s">
        <v>6</v>
      </c>
      <c r="E75" s="58" t="s">
        <v>10</v>
      </c>
      <c r="F75" s="59" t="s">
        <v>80</v>
      </c>
      <c r="G75" s="58" t="s">
        <v>12</v>
      </c>
      <c r="H75" s="67">
        <f>SUM('[1]9'!G348)</f>
        <v>298.1</v>
      </c>
    </row>
    <row r="76" spans="1:8" ht="49.5" customHeight="1">
      <c r="A76" s="17"/>
      <c r="B76" s="114" t="s">
        <v>170</v>
      </c>
      <c r="C76" s="56" t="s">
        <v>53</v>
      </c>
      <c r="D76" s="58" t="s">
        <v>6</v>
      </c>
      <c r="E76" s="58" t="s">
        <v>9</v>
      </c>
      <c r="F76" s="59" t="s">
        <v>80</v>
      </c>
      <c r="G76" s="58" t="s">
        <v>12</v>
      </c>
      <c r="H76" s="67">
        <f>SUM('[1]9'!G321)</f>
        <v>12</v>
      </c>
    </row>
    <row r="77" spans="1:8" ht="45.75" customHeight="1">
      <c r="A77" s="17"/>
      <c r="B77" s="2" t="s">
        <v>81</v>
      </c>
      <c r="C77" s="22"/>
      <c r="D77" s="58" t="s">
        <v>6</v>
      </c>
      <c r="E77" s="58" t="s">
        <v>21</v>
      </c>
      <c r="F77" s="58" t="s">
        <v>22</v>
      </c>
      <c r="G77" s="58"/>
      <c r="H77" s="67">
        <f>H78+H83+H84</f>
        <v>5481.2</v>
      </c>
    </row>
    <row r="78" spans="1:8" ht="46.5" customHeight="1">
      <c r="A78" s="17"/>
      <c r="B78" s="114" t="s">
        <v>156</v>
      </c>
      <c r="C78" s="56" t="s">
        <v>56</v>
      </c>
      <c r="D78" s="58" t="s">
        <v>6</v>
      </c>
      <c r="E78" s="58" t="s">
        <v>21</v>
      </c>
      <c r="F78" s="58" t="s">
        <v>57</v>
      </c>
      <c r="G78" s="58"/>
      <c r="H78" s="67">
        <f>H79+H80+H81+H82</f>
        <v>2478.1</v>
      </c>
    </row>
    <row r="79" spans="1:8" ht="95.25" customHeight="1">
      <c r="A79" s="17"/>
      <c r="B79" s="6" t="s">
        <v>149</v>
      </c>
      <c r="C79" s="56" t="s">
        <v>56</v>
      </c>
      <c r="D79" s="58" t="s">
        <v>6</v>
      </c>
      <c r="E79" s="58" t="s">
        <v>21</v>
      </c>
      <c r="F79" s="58" t="s">
        <v>57</v>
      </c>
      <c r="G79" s="58" t="s">
        <v>16</v>
      </c>
      <c r="H79" s="68">
        <f>SUM('[1]9'!G354)</f>
        <v>1872.9</v>
      </c>
    </row>
    <row r="80" spans="1:8" ht="54" customHeight="1">
      <c r="A80" s="17"/>
      <c r="B80" s="65" t="s">
        <v>150</v>
      </c>
      <c r="C80" s="56" t="s">
        <v>56</v>
      </c>
      <c r="D80" s="58" t="s">
        <v>6</v>
      </c>
      <c r="E80" s="58" t="s">
        <v>21</v>
      </c>
      <c r="F80" s="58" t="s">
        <v>57</v>
      </c>
      <c r="G80" s="58" t="s">
        <v>11</v>
      </c>
      <c r="H80" s="68">
        <f>SUM('[1]9'!G359)</f>
        <v>595.5999999999999</v>
      </c>
    </row>
    <row r="81" spans="1:8" ht="44.25" customHeight="1">
      <c r="A81" s="17"/>
      <c r="B81" s="66" t="s">
        <v>151</v>
      </c>
      <c r="C81" s="56" t="s">
        <v>56</v>
      </c>
      <c r="D81" s="58" t="s">
        <v>6</v>
      </c>
      <c r="E81" s="58" t="s">
        <v>21</v>
      </c>
      <c r="F81" s="58" t="s">
        <v>57</v>
      </c>
      <c r="G81" s="58" t="s">
        <v>18</v>
      </c>
      <c r="H81" s="67">
        <f>SUM('[1]9'!G363)</f>
        <v>8.1</v>
      </c>
    </row>
    <row r="82" spans="1:8" ht="50.25" customHeight="1">
      <c r="A82" s="17"/>
      <c r="B82" s="65" t="s">
        <v>152</v>
      </c>
      <c r="C82" s="56" t="s">
        <v>56</v>
      </c>
      <c r="D82" s="58" t="s">
        <v>6</v>
      </c>
      <c r="E82" s="58" t="s">
        <v>9</v>
      </c>
      <c r="F82" s="58" t="s">
        <v>57</v>
      </c>
      <c r="G82" s="58" t="s">
        <v>11</v>
      </c>
      <c r="H82" s="68">
        <f>SUM('[1]9'!G326)</f>
        <v>1.5</v>
      </c>
    </row>
    <row r="83" spans="1:8" ht="64.5" customHeight="1">
      <c r="A83" s="17"/>
      <c r="B83" s="92" t="s">
        <v>202</v>
      </c>
      <c r="C83" s="22" t="s">
        <v>84</v>
      </c>
      <c r="D83" s="58" t="s">
        <v>6</v>
      </c>
      <c r="E83" s="58" t="s">
        <v>21</v>
      </c>
      <c r="F83" s="58" t="s">
        <v>58</v>
      </c>
      <c r="G83" s="58" t="s">
        <v>11</v>
      </c>
      <c r="H83" s="68">
        <f>SUM('[1]9'!G367)</f>
        <v>298.7</v>
      </c>
    </row>
    <row r="84" spans="1:8" ht="60" customHeight="1">
      <c r="A84" s="17"/>
      <c r="B84" s="114" t="s">
        <v>153</v>
      </c>
      <c r="C84" s="22" t="s">
        <v>84</v>
      </c>
      <c r="D84" s="58" t="s">
        <v>6</v>
      </c>
      <c r="E84" s="58" t="s">
        <v>21</v>
      </c>
      <c r="F84" s="58" t="s">
        <v>59</v>
      </c>
      <c r="G84" s="58"/>
      <c r="H84" s="67">
        <f>H85+H86+H88+H87</f>
        <v>2704.4</v>
      </c>
    </row>
    <row r="85" spans="1:8" ht="45" customHeight="1">
      <c r="A85" s="17"/>
      <c r="B85" s="6" t="s">
        <v>149</v>
      </c>
      <c r="C85" s="22" t="s">
        <v>84</v>
      </c>
      <c r="D85" s="58" t="s">
        <v>6</v>
      </c>
      <c r="E85" s="58" t="s">
        <v>21</v>
      </c>
      <c r="F85" s="58" t="s">
        <v>59</v>
      </c>
      <c r="G85" s="58" t="s">
        <v>16</v>
      </c>
      <c r="H85" s="68">
        <f>SUM('[1]9'!G371)</f>
        <v>2661.9</v>
      </c>
    </row>
    <row r="86" spans="1:8" ht="49.5" customHeight="1">
      <c r="A86" s="45"/>
      <c r="B86" s="47" t="s">
        <v>150</v>
      </c>
      <c r="C86" s="22" t="s">
        <v>84</v>
      </c>
      <c r="D86" s="58" t="s">
        <v>6</v>
      </c>
      <c r="E86" s="58" t="s">
        <v>21</v>
      </c>
      <c r="F86" s="58" t="s">
        <v>59</v>
      </c>
      <c r="G86" s="58" t="s">
        <v>11</v>
      </c>
      <c r="H86" s="67">
        <f>SUM('[1]9'!G376)</f>
        <v>40</v>
      </c>
    </row>
    <row r="87" spans="1:8" ht="48" customHeight="1">
      <c r="A87" s="45"/>
      <c r="B87" s="66" t="s">
        <v>151</v>
      </c>
      <c r="C87" s="22" t="s">
        <v>84</v>
      </c>
      <c r="D87" s="58" t="s">
        <v>6</v>
      </c>
      <c r="E87" s="58" t="s">
        <v>21</v>
      </c>
      <c r="F87" s="58" t="s">
        <v>59</v>
      </c>
      <c r="G87" s="58" t="s">
        <v>18</v>
      </c>
      <c r="H87" s="67">
        <f>SUM('[1]9'!G379)</f>
        <v>1</v>
      </c>
    </row>
    <row r="88" spans="1:8" ht="46.5" customHeight="1">
      <c r="A88" s="45"/>
      <c r="B88" s="47" t="s">
        <v>152</v>
      </c>
      <c r="C88" s="22" t="s">
        <v>84</v>
      </c>
      <c r="D88" s="58" t="s">
        <v>6</v>
      </c>
      <c r="E88" s="58" t="s">
        <v>9</v>
      </c>
      <c r="F88" s="58" t="s">
        <v>59</v>
      </c>
      <c r="G88" s="58" t="s">
        <v>11</v>
      </c>
      <c r="H88" s="68">
        <f>SUM('[1]9'!G330)</f>
        <v>1.5</v>
      </c>
    </row>
    <row r="89" spans="1:8" ht="65.25" customHeight="1">
      <c r="A89" s="49"/>
      <c r="B89" s="114" t="s">
        <v>82</v>
      </c>
      <c r="C89" s="22" t="s">
        <v>39</v>
      </c>
      <c r="D89" s="58" t="s">
        <v>6</v>
      </c>
      <c r="E89" s="58" t="s">
        <v>21</v>
      </c>
      <c r="F89" s="58" t="s">
        <v>83</v>
      </c>
      <c r="G89" s="58"/>
      <c r="H89" s="68">
        <f>H90+H91</f>
        <v>1869.2</v>
      </c>
    </row>
    <row r="90" spans="1:8" ht="47.25" customHeight="1">
      <c r="A90" s="49"/>
      <c r="B90" s="6" t="s">
        <v>154</v>
      </c>
      <c r="C90" s="94" t="s">
        <v>213</v>
      </c>
      <c r="D90" s="58" t="s">
        <v>6</v>
      </c>
      <c r="E90" s="58" t="s">
        <v>21</v>
      </c>
      <c r="F90" s="59" t="s">
        <v>83</v>
      </c>
      <c r="G90" s="58" t="s">
        <v>11</v>
      </c>
      <c r="H90" s="68">
        <f>SUM('[1]9'!G382)</f>
        <v>768.2</v>
      </c>
    </row>
    <row r="91" spans="1:8" ht="45" customHeight="1">
      <c r="A91" s="49"/>
      <c r="B91" s="6" t="s">
        <v>155</v>
      </c>
      <c r="C91" s="56" t="s">
        <v>51</v>
      </c>
      <c r="D91" s="58" t="s">
        <v>6</v>
      </c>
      <c r="E91" s="58" t="s">
        <v>21</v>
      </c>
      <c r="F91" s="59" t="s">
        <v>83</v>
      </c>
      <c r="G91" s="58" t="s">
        <v>12</v>
      </c>
      <c r="H91" s="68">
        <f>SUM('[1]9'!G385)</f>
        <v>1101</v>
      </c>
    </row>
    <row r="92" spans="1:8" ht="40.5" customHeight="1">
      <c r="A92" s="49"/>
      <c r="B92" s="23" t="s">
        <v>33</v>
      </c>
      <c r="C92" s="22" t="s">
        <v>39</v>
      </c>
      <c r="D92" s="58" t="s">
        <v>6</v>
      </c>
      <c r="E92" s="19"/>
      <c r="F92" s="19"/>
      <c r="G92" s="19"/>
      <c r="H92" s="67">
        <f>H93+H103+H105+H108+H109+H110+H115+H116+H119+H104+H122+H102</f>
        <v>19660.6</v>
      </c>
    </row>
    <row r="93" spans="1:8" ht="47.25" customHeight="1">
      <c r="A93" s="49"/>
      <c r="B93" s="114" t="s">
        <v>127</v>
      </c>
      <c r="C93" s="22" t="s">
        <v>39</v>
      </c>
      <c r="D93" s="58" t="s">
        <v>6</v>
      </c>
      <c r="E93" s="58" t="s">
        <v>25</v>
      </c>
      <c r="F93" s="59" t="s">
        <v>110</v>
      </c>
      <c r="G93" s="19"/>
      <c r="H93" s="67">
        <f>H94+H95+H96+H99</f>
        <v>510.6</v>
      </c>
    </row>
    <row r="94" spans="1:8" ht="45" customHeight="1">
      <c r="A94" s="49"/>
      <c r="B94" s="6" t="s">
        <v>154</v>
      </c>
      <c r="C94" s="94" t="s">
        <v>213</v>
      </c>
      <c r="D94" s="58" t="s">
        <v>6</v>
      </c>
      <c r="E94" s="58" t="s">
        <v>25</v>
      </c>
      <c r="F94" s="59" t="s">
        <v>110</v>
      </c>
      <c r="G94" s="58" t="s">
        <v>11</v>
      </c>
      <c r="H94" s="67">
        <f>SUM('[1]9'!G188)</f>
        <v>58</v>
      </c>
    </row>
    <row r="95" spans="1:8" ht="59.25" customHeight="1">
      <c r="A95" s="17">
        <v>40</v>
      </c>
      <c r="B95" s="6" t="s">
        <v>155</v>
      </c>
      <c r="C95" s="94" t="s">
        <v>51</v>
      </c>
      <c r="D95" s="58" t="s">
        <v>6</v>
      </c>
      <c r="E95" s="58" t="s">
        <v>25</v>
      </c>
      <c r="F95" s="59" t="s">
        <v>110</v>
      </c>
      <c r="G95" s="58" t="s">
        <v>12</v>
      </c>
      <c r="H95" s="67">
        <f>SUM('[1]9'!G191)</f>
        <v>87</v>
      </c>
    </row>
    <row r="96" spans="1:8" ht="69" customHeight="1">
      <c r="A96" s="17">
        <v>42</v>
      </c>
      <c r="B96" s="63" t="s">
        <v>166</v>
      </c>
      <c r="C96" s="80" t="s">
        <v>39</v>
      </c>
      <c r="D96" s="51" t="s">
        <v>6</v>
      </c>
      <c r="E96" s="51" t="s">
        <v>25</v>
      </c>
      <c r="F96" s="64" t="s">
        <v>162</v>
      </c>
      <c r="G96" s="52"/>
      <c r="H96" s="53">
        <f>H97+H98</f>
        <v>347.3</v>
      </c>
    </row>
    <row r="97" spans="1:8" ht="60.75" customHeight="1">
      <c r="A97" s="45"/>
      <c r="B97" s="6" t="s">
        <v>154</v>
      </c>
      <c r="C97" s="94" t="s">
        <v>213</v>
      </c>
      <c r="D97" s="4" t="s">
        <v>6</v>
      </c>
      <c r="E97" s="4" t="s">
        <v>25</v>
      </c>
      <c r="F97" s="64" t="s">
        <v>162</v>
      </c>
      <c r="G97" s="52">
        <v>200</v>
      </c>
      <c r="H97" s="53">
        <f>SUM('[1]9'!G195)</f>
        <v>97.3</v>
      </c>
    </row>
    <row r="98" spans="1:8" ht="63" customHeight="1">
      <c r="A98" s="45"/>
      <c r="B98" s="6" t="s">
        <v>155</v>
      </c>
      <c r="C98" s="94" t="s">
        <v>51</v>
      </c>
      <c r="D98" s="4" t="s">
        <v>6</v>
      </c>
      <c r="E98" s="4" t="s">
        <v>25</v>
      </c>
      <c r="F98" s="64" t="s">
        <v>162</v>
      </c>
      <c r="G98" s="52">
        <v>600</v>
      </c>
      <c r="H98" s="53">
        <f>SUM('[1]9'!G198)</f>
        <v>250</v>
      </c>
    </row>
    <row r="99" spans="1:8" ht="60.75" customHeight="1">
      <c r="A99" s="17">
        <v>43</v>
      </c>
      <c r="B99" s="63" t="s">
        <v>167</v>
      </c>
      <c r="C99" s="80" t="s">
        <v>39</v>
      </c>
      <c r="D99" s="4" t="s">
        <v>6</v>
      </c>
      <c r="E99" s="4" t="s">
        <v>25</v>
      </c>
      <c r="F99" s="64" t="s">
        <v>162</v>
      </c>
      <c r="G99" s="52"/>
      <c r="H99" s="53">
        <f>H100+H101</f>
        <v>18.299999999999997</v>
      </c>
    </row>
    <row r="100" spans="1:8" ht="52.5" customHeight="1">
      <c r="A100" s="17">
        <v>44</v>
      </c>
      <c r="B100" s="6" t="s">
        <v>154</v>
      </c>
      <c r="C100" s="94" t="s">
        <v>213</v>
      </c>
      <c r="D100" s="4" t="s">
        <v>6</v>
      </c>
      <c r="E100" s="4" t="s">
        <v>25</v>
      </c>
      <c r="F100" s="64" t="s">
        <v>162</v>
      </c>
      <c r="G100" s="52">
        <v>200</v>
      </c>
      <c r="H100" s="53">
        <f>SUM('[1]9'!G202)</f>
        <v>5.1</v>
      </c>
    </row>
    <row r="101" spans="1:8" ht="65.25" customHeight="1">
      <c r="A101" s="17"/>
      <c r="B101" s="6" t="s">
        <v>155</v>
      </c>
      <c r="C101" s="56" t="s">
        <v>51</v>
      </c>
      <c r="D101" s="4" t="s">
        <v>6</v>
      </c>
      <c r="E101" s="4" t="s">
        <v>25</v>
      </c>
      <c r="F101" s="64" t="s">
        <v>162</v>
      </c>
      <c r="G101" s="52">
        <v>600</v>
      </c>
      <c r="H101" s="53">
        <f>SUM('[1]9'!G205)</f>
        <v>13.2</v>
      </c>
    </row>
    <row r="102" spans="1:8" ht="60.75" customHeight="1">
      <c r="A102" s="17">
        <v>47</v>
      </c>
      <c r="B102" s="114" t="s">
        <v>89</v>
      </c>
      <c r="C102" s="56" t="s">
        <v>51</v>
      </c>
      <c r="D102" s="58" t="s">
        <v>6</v>
      </c>
      <c r="E102" s="58" t="s">
        <v>21</v>
      </c>
      <c r="F102" s="59" t="s">
        <v>73</v>
      </c>
      <c r="G102" s="52">
        <v>200</v>
      </c>
      <c r="H102" s="53">
        <f>SUM('[1]9'!G390)</f>
        <v>95.7</v>
      </c>
    </row>
    <row r="103" spans="1:8" ht="63.75" customHeight="1">
      <c r="A103" s="17">
        <v>48</v>
      </c>
      <c r="B103" s="114" t="s">
        <v>89</v>
      </c>
      <c r="C103" s="56" t="s">
        <v>51</v>
      </c>
      <c r="D103" s="58" t="s">
        <v>6</v>
      </c>
      <c r="E103" s="58" t="s">
        <v>21</v>
      </c>
      <c r="F103" s="59" t="s">
        <v>73</v>
      </c>
      <c r="G103" s="58" t="s">
        <v>12</v>
      </c>
      <c r="H103" s="68">
        <f>SUM('[1]9'!G393)</f>
        <v>5366.4</v>
      </c>
    </row>
    <row r="104" spans="1:8" ht="64.5" customHeight="1">
      <c r="A104" s="45"/>
      <c r="B104" s="114" t="s">
        <v>89</v>
      </c>
      <c r="C104" s="56" t="s">
        <v>51</v>
      </c>
      <c r="D104" s="58" t="s">
        <v>6</v>
      </c>
      <c r="E104" s="58" t="s">
        <v>8</v>
      </c>
      <c r="F104" s="59" t="s">
        <v>171</v>
      </c>
      <c r="G104" s="58" t="s">
        <v>12</v>
      </c>
      <c r="H104" s="75">
        <f>SUM('[1]9'!G262+'[1]9'!G266)</f>
        <v>5138.3</v>
      </c>
    </row>
    <row r="105" spans="1:8" ht="66.75" customHeight="1">
      <c r="A105" s="45"/>
      <c r="B105" s="2" t="s">
        <v>90</v>
      </c>
      <c r="C105" s="56" t="s">
        <v>56</v>
      </c>
      <c r="D105" s="58" t="s">
        <v>6</v>
      </c>
      <c r="E105" s="58" t="s">
        <v>21</v>
      </c>
      <c r="F105" s="59" t="s">
        <v>85</v>
      </c>
      <c r="G105" s="58"/>
      <c r="H105" s="67">
        <f>H106+H107</f>
        <v>492.8</v>
      </c>
    </row>
    <row r="106" spans="1:8" ht="57.75" customHeight="1">
      <c r="A106" s="17"/>
      <c r="B106" s="6" t="s">
        <v>154</v>
      </c>
      <c r="C106" s="56" t="s">
        <v>56</v>
      </c>
      <c r="D106" s="58" t="s">
        <v>6</v>
      </c>
      <c r="E106" s="58" t="s">
        <v>21</v>
      </c>
      <c r="F106" s="59" t="s">
        <v>85</v>
      </c>
      <c r="G106" s="58" t="s">
        <v>11</v>
      </c>
      <c r="H106" s="67">
        <f>SUM('[1]9'!G397)</f>
        <v>15</v>
      </c>
    </row>
    <row r="107" spans="1:8" s="60" customFormat="1" ht="49.5" customHeight="1">
      <c r="A107" s="57" t="s">
        <v>164</v>
      </c>
      <c r="B107" s="6" t="s">
        <v>155</v>
      </c>
      <c r="C107" s="56" t="s">
        <v>157</v>
      </c>
      <c r="D107" s="58" t="s">
        <v>6</v>
      </c>
      <c r="E107" s="58" t="s">
        <v>21</v>
      </c>
      <c r="F107" s="59" t="s">
        <v>85</v>
      </c>
      <c r="G107" s="58" t="s">
        <v>12</v>
      </c>
      <c r="H107" s="67">
        <f>SUM('[1]9'!G400)</f>
        <v>477.8</v>
      </c>
    </row>
    <row r="108" spans="1:8" s="60" customFormat="1" ht="48.75" customHeight="1">
      <c r="A108" s="63" t="s">
        <v>161</v>
      </c>
      <c r="B108" s="114" t="s">
        <v>91</v>
      </c>
      <c r="C108" s="56" t="s">
        <v>56</v>
      </c>
      <c r="D108" s="58" t="s">
        <v>6</v>
      </c>
      <c r="E108" s="58" t="s">
        <v>21</v>
      </c>
      <c r="F108" s="58" t="s">
        <v>74</v>
      </c>
      <c r="G108" s="58" t="s">
        <v>11</v>
      </c>
      <c r="H108" s="67">
        <f>SUM('[1]9'!G404)</f>
        <v>43</v>
      </c>
    </row>
    <row r="109" spans="1:8" s="60" customFormat="1" ht="61.5" customHeight="1">
      <c r="A109" s="61"/>
      <c r="B109" s="114" t="s">
        <v>91</v>
      </c>
      <c r="C109" s="56" t="s">
        <v>51</v>
      </c>
      <c r="D109" s="58" t="s">
        <v>6</v>
      </c>
      <c r="E109" s="58" t="s">
        <v>21</v>
      </c>
      <c r="F109" s="58" t="s">
        <v>74</v>
      </c>
      <c r="G109" s="58" t="s">
        <v>12</v>
      </c>
      <c r="H109" s="67">
        <f>SUM('[1]9'!G407)</f>
        <v>450</v>
      </c>
    </row>
    <row r="110" spans="1:8" ht="59.25" customHeight="1">
      <c r="A110" s="38"/>
      <c r="B110" s="2" t="s">
        <v>92</v>
      </c>
      <c r="C110" s="56" t="s">
        <v>56</v>
      </c>
      <c r="D110" s="58" t="s">
        <v>6</v>
      </c>
      <c r="E110" s="58" t="s">
        <v>21</v>
      </c>
      <c r="F110" s="58" t="s">
        <v>135</v>
      </c>
      <c r="G110" s="58"/>
      <c r="H110" s="67">
        <f>H111+H112+H113+H114</f>
        <v>2236.5</v>
      </c>
    </row>
    <row r="111" spans="1:8" ht="71.25" customHeight="1">
      <c r="A111" s="38"/>
      <c r="B111" s="2" t="s">
        <v>86</v>
      </c>
      <c r="C111" s="94" t="s">
        <v>213</v>
      </c>
      <c r="D111" s="58" t="s">
        <v>6</v>
      </c>
      <c r="E111" s="58" t="s">
        <v>21</v>
      </c>
      <c r="F111" s="59" t="s">
        <v>87</v>
      </c>
      <c r="G111" s="58" t="s">
        <v>11</v>
      </c>
      <c r="H111" s="68">
        <f>SUM('[1]9'!G412)</f>
        <v>569.5</v>
      </c>
    </row>
    <row r="112" spans="1:8" ht="84.75" customHeight="1">
      <c r="A112" s="29"/>
      <c r="B112" s="2" t="s">
        <v>86</v>
      </c>
      <c r="C112" s="56" t="s">
        <v>51</v>
      </c>
      <c r="D112" s="58" t="s">
        <v>6</v>
      </c>
      <c r="E112" s="58" t="s">
        <v>21</v>
      </c>
      <c r="F112" s="59" t="s">
        <v>87</v>
      </c>
      <c r="G112" s="58" t="s">
        <v>12</v>
      </c>
      <c r="H112" s="68">
        <f>SUM('[1]9'!G416)</f>
        <v>567</v>
      </c>
    </row>
    <row r="113" spans="1:8" ht="132" customHeight="1">
      <c r="A113" s="17"/>
      <c r="B113" s="48" t="s">
        <v>158</v>
      </c>
      <c r="C113" s="56" t="s">
        <v>157</v>
      </c>
      <c r="D113" s="58" t="s">
        <v>6</v>
      </c>
      <c r="E113" s="58" t="s">
        <v>8</v>
      </c>
      <c r="F113" s="4" t="s">
        <v>159</v>
      </c>
      <c r="G113" s="58" t="s">
        <v>12</v>
      </c>
      <c r="H113" s="67">
        <f>SUM('[1]9'!G272)</f>
        <v>1045</v>
      </c>
    </row>
    <row r="114" spans="1:8" ht="126.75" customHeight="1">
      <c r="A114" s="17"/>
      <c r="B114" s="48" t="s">
        <v>160</v>
      </c>
      <c r="C114" s="56" t="s">
        <v>157</v>
      </c>
      <c r="D114" s="58" t="s">
        <v>6</v>
      </c>
      <c r="E114" s="58" t="s">
        <v>8</v>
      </c>
      <c r="F114" s="4" t="s">
        <v>159</v>
      </c>
      <c r="G114" s="58" t="s">
        <v>12</v>
      </c>
      <c r="H114" s="67">
        <f>SUM('[1]9'!G276)</f>
        <v>55</v>
      </c>
    </row>
    <row r="115" spans="1:8" ht="60" customHeight="1">
      <c r="A115" s="17"/>
      <c r="B115" s="2" t="s">
        <v>88</v>
      </c>
      <c r="C115" s="56" t="s">
        <v>51</v>
      </c>
      <c r="D115" s="58" t="s">
        <v>6</v>
      </c>
      <c r="E115" s="58" t="s">
        <v>21</v>
      </c>
      <c r="F115" s="4" t="s">
        <v>76</v>
      </c>
      <c r="G115" s="58" t="s">
        <v>12</v>
      </c>
      <c r="H115" s="67">
        <f>SUM('[1]9'!G420)</f>
        <v>30</v>
      </c>
    </row>
    <row r="116" spans="1:8" ht="52.5" customHeight="1">
      <c r="A116" s="17"/>
      <c r="B116" s="114" t="s">
        <v>214</v>
      </c>
      <c r="C116" s="56" t="s">
        <v>53</v>
      </c>
      <c r="D116" s="59" t="s">
        <v>6</v>
      </c>
      <c r="E116" s="59" t="s">
        <v>35</v>
      </c>
      <c r="F116" s="59" t="s">
        <v>165</v>
      </c>
      <c r="G116" s="58"/>
      <c r="H116" s="67">
        <f>H117+H118</f>
        <v>2095</v>
      </c>
    </row>
    <row r="117" spans="1:8" ht="65.25" customHeight="1">
      <c r="A117" s="17"/>
      <c r="B117" s="63" t="s">
        <v>166</v>
      </c>
      <c r="C117" s="113" t="s">
        <v>53</v>
      </c>
      <c r="D117" s="59" t="s">
        <v>6</v>
      </c>
      <c r="E117" s="59" t="s">
        <v>35</v>
      </c>
      <c r="F117" s="59" t="s">
        <v>165</v>
      </c>
      <c r="G117" s="58" t="s">
        <v>12</v>
      </c>
      <c r="H117" s="67">
        <f>SUM('[1]9'!G297)</f>
        <v>1990.3</v>
      </c>
    </row>
    <row r="118" spans="1:8" ht="67.5" customHeight="1">
      <c r="A118" s="31"/>
      <c r="B118" s="63" t="s">
        <v>167</v>
      </c>
      <c r="C118" s="113" t="s">
        <v>53</v>
      </c>
      <c r="D118" s="58" t="s">
        <v>6</v>
      </c>
      <c r="E118" s="58" t="s">
        <v>35</v>
      </c>
      <c r="F118" s="59" t="s">
        <v>165</v>
      </c>
      <c r="G118" s="58" t="s">
        <v>12</v>
      </c>
      <c r="H118" s="67">
        <f>SUM('[1]9'!G301)</f>
        <v>104.7</v>
      </c>
    </row>
    <row r="119" spans="1:8" ht="63" customHeight="1">
      <c r="A119" s="31"/>
      <c r="B119" s="114" t="s">
        <v>113</v>
      </c>
      <c r="C119" s="56" t="s">
        <v>53</v>
      </c>
      <c r="D119" s="58" t="s">
        <v>6</v>
      </c>
      <c r="E119" s="58" t="s">
        <v>38</v>
      </c>
      <c r="F119" s="4"/>
      <c r="G119" s="58"/>
      <c r="H119" s="67">
        <f>SUM(H120+H121)</f>
        <v>454.2</v>
      </c>
    </row>
    <row r="120" spans="1:8" s="60" customFormat="1" ht="63" customHeight="1">
      <c r="A120" s="31"/>
      <c r="B120" s="114" t="s">
        <v>114</v>
      </c>
      <c r="C120" s="56" t="s">
        <v>53</v>
      </c>
      <c r="D120" s="58" t="s">
        <v>6</v>
      </c>
      <c r="E120" s="58" t="s">
        <v>38</v>
      </c>
      <c r="F120" s="4" t="s">
        <v>190</v>
      </c>
      <c r="G120" s="58" t="s">
        <v>12</v>
      </c>
      <c r="H120" s="67">
        <f>SUM('[1]9'!G449+'[1]9'!G445)</f>
        <v>425.5</v>
      </c>
    </row>
    <row r="121" spans="1:8" ht="58.5" customHeight="1">
      <c r="A121" s="31"/>
      <c r="B121" s="114" t="s">
        <v>114</v>
      </c>
      <c r="C121" s="56" t="s">
        <v>53</v>
      </c>
      <c r="D121" s="58" t="s">
        <v>6</v>
      </c>
      <c r="E121" s="58" t="s">
        <v>38</v>
      </c>
      <c r="F121" s="81" t="s">
        <v>116</v>
      </c>
      <c r="G121" s="58" t="s">
        <v>12</v>
      </c>
      <c r="H121" s="67">
        <f>SUM('[1]9'!G453)</f>
        <v>28.7</v>
      </c>
    </row>
    <row r="122" spans="1:8" ht="59.25" customHeight="1">
      <c r="A122" s="31"/>
      <c r="B122" s="78" t="s">
        <v>120</v>
      </c>
      <c r="C122" s="22"/>
      <c r="D122" s="58" t="s">
        <v>6</v>
      </c>
      <c r="E122" s="58"/>
      <c r="F122" s="4" t="s">
        <v>200</v>
      </c>
      <c r="G122" s="58"/>
      <c r="H122" s="67">
        <f>SUM(H123:H124)</f>
        <v>2748.1</v>
      </c>
    </row>
    <row r="123" spans="1:8" ht="46.5" customHeight="1">
      <c r="A123" s="31"/>
      <c r="B123" s="78" t="s">
        <v>120</v>
      </c>
      <c r="C123" s="56" t="s">
        <v>53</v>
      </c>
      <c r="D123" s="58" t="s">
        <v>6</v>
      </c>
      <c r="E123" s="58" t="s">
        <v>35</v>
      </c>
      <c r="F123" s="4" t="s">
        <v>200</v>
      </c>
      <c r="G123" s="58" t="s">
        <v>12</v>
      </c>
      <c r="H123" s="67">
        <f>SUM('[1]9'!G292)</f>
        <v>840.8</v>
      </c>
    </row>
    <row r="124" spans="1:8" ht="88.5" customHeight="1">
      <c r="A124" s="31"/>
      <c r="B124" s="78" t="s">
        <v>205</v>
      </c>
      <c r="C124" s="22" t="s">
        <v>185</v>
      </c>
      <c r="D124" s="58" t="s">
        <v>6</v>
      </c>
      <c r="E124" s="58" t="s">
        <v>21</v>
      </c>
      <c r="F124" s="4" t="s">
        <v>200</v>
      </c>
      <c r="G124" s="58" t="s">
        <v>16</v>
      </c>
      <c r="H124" s="67">
        <f>SUM('[1]9'!G426)</f>
        <v>1907.3</v>
      </c>
    </row>
    <row r="125" spans="1:8" ht="26.25" customHeight="1">
      <c r="A125" s="31"/>
      <c r="B125" s="26" t="s">
        <v>31</v>
      </c>
      <c r="C125" s="36"/>
      <c r="D125" s="28" t="s">
        <v>6</v>
      </c>
      <c r="E125" s="28"/>
      <c r="F125" s="28"/>
      <c r="G125" s="28"/>
      <c r="H125" s="73">
        <f>H92+H53</f>
        <v>309986.1</v>
      </c>
    </row>
    <row r="126" spans="1:8" ht="51.75" customHeight="1">
      <c r="A126" s="31"/>
      <c r="B126" s="114" t="s">
        <v>91</v>
      </c>
      <c r="C126" s="43" t="s">
        <v>62</v>
      </c>
      <c r="D126" s="58" t="s">
        <v>63</v>
      </c>
      <c r="E126" s="58" t="s">
        <v>26</v>
      </c>
      <c r="F126" s="59" t="s">
        <v>74</v>
      </c>
      <c r="G126" s="58" t="s">
        <v>11</v>
      </c>
      <c r="H126" s="68">
        <f>SUM('[1]9'!G508)</f>
        <v>461.5</v>
      </c>
    </row>
    <row r="127" spans="1:8" ht="45" customHeight="1">
      <c r="A127" s="31"/>
      <c r="B127" s="114" t="s">
        <v>91</v>
      </c>
      <c r="C127" s="43" t="s">
        <v>131</v>
      </c>
      <c r="D127" s="58" t="s">
        <v>63</v>
      </c>
      <c r="E127" s="58" t="s">
        <v>26</v>
      </c>
      <c r="F127" s="59" t="s">
        <v>74</v>
      </c>
      <c r="G127" s="58" t="s">
        <v>11</v>
      </c>
      <c r="H127" s="68">
        <f>SUM('[1]9'!G509)</f>
        <v>102.4</v>
      </c>
    </row>
    <row r="128" spans="1:8" ht="47.25" customHeight="1">
      <c r="A128" s="31"/>
      <c r="B128" s="114" t="s">
        <v>120</v>
      </c>
      <c r="C128" s="43" t="s">
        <v>62</v>
      </c>
      <c r="D128" s="58" t="s">
        <v>63</v>
      </c>
      <c r="E128" s="58"/>
      <c r="F128" s="58"/>
      <c r="G128" s="58"/>
      <c r="H128" s="67">
        <f>H134+H135+H131+H132+H133+H129+H130</f>
        <v>55073.5</v>
      </c>
    </row>
    <row r="129" spans="1:8" ht="63" customHeight="1">
      <c r="A129" s="31"/>
      <c r="B129" s="92" t="s">
        <v>216</v>
      </c>
      <c r="C129" s="43" t="s">
        <v>62</v>
      </c>
      <c r="D129" s="58" t="s">
        <v>63</v>
      </c>
      <c r="E129" s="58" t="s">
        <v>182</v>
      </c>
      <c r="F129" s="58" t="s">
        <v>186</v>
      </c>
      <c r="G129" s="58" t="s">
        <v>16</v>
      </c>
      <c r="H129" s="67">
        <f>SUM('[1]9'!G478)</f>
        <v>4488.3</v>
      </c>
    </row>
    <row r="130" spans="1:8" ht="61.5" customHeight="1">
      <c r="A130" s="31"/>
      <c r="B130" s="92" t="s">
        <v>216</v>
      </c>
      <c r="C130" s="43" t="s">
        <v>131</v>
      </c>
      <c r="D130" s="58" t="s">
        <v>63</v>
      </c>
      <c r="E130" s="58" t="s">
        <v>182</v>
      </c>
      <c r="F130" s="58" t="s">
        <v>187</v>
      </c>
      <c r="G130" s="58" t="s">
        <v>16</v>
      </c>
      <c r="H130" s="67">
        <f>SUM('[1]9'!G513)</f>
        <v>3145.2</v>
      </c>
    </row>
    <row r="131" spans="1:8" ht="60.75" customHeight="1">
      <c r="A131" s="31"/>
      <c r="B131" s="92" t="s">
        <v>216</v>
      </c>
      <c r="C131" s="43" t="s">
        <v>131</v>
      </c>
      <c r="D131" s="58" t="s">
        <v>63</v>
      </c>
      <c r="E131" s="58" t="s">
        <v>26</v>
      </c>
      <c r="F131" s="58" t="s">
        <v>188</v>
      </c>
      <c r="G131" s="58" t="s">
        <v>16</v>
      </c>
      <c r="H131" s="67">
        <f>SUM('[1]9'!G518)</f>
        <v>330.2</v>
      </c>
    </row>
    <row r="132" spans="1:8" ht="62.25" customHeight="1">
      <c r="A132" s="31"/>
      <c r="B132" s="92" t="s">
        <v>216</v>
      </c>
      <c r="C132" s="43" t="s">
        <v>62</v>
      </c>
      <c r="D132" s="58" t="s">
        <v>63</v>
      </c>
      <c r="E132" s="58" t="s">
        <v>182</v>
      </c>
      <c r="F132" s="4" t="s">
        <v>200</v>
      </c>
      <c r="G132" s="58" t="s">
        <v>16</v>
      </c>
      <c r="H132" s="67">
        <f>SUM('[1]9'!G483)</f>
        <v>1871.8</v>
      </c>
    </row>
    <row r="133" spans="1:8" ht="60" customHeight="1">
      <c r="A133" s="31"/>
      <c r="B133" s="92" t="s">
        <v>216</v>
      </c>
      <c r="C133" s="43" t="s">
        <v>131</v>
      </c>
      <c r="D133" s="58" t="s">
        <v>63</v>
      </c>
      <c r="E133" s="58" t="s">
        <v>182</v>
      </c>
      <c r="F133" s="4" t="s">
        <v>200</v>
      </c>
      <c r="G133" s="58" t="s">
        <v>16</v>
      </c>
      <c r="H133" s="67">
        <f>SUM('[1]9'!G523)</f>
        <v>3632.6</v>
      </c>
    </row>
    <row r="134" spans="1:8" ht="56.25" customHeight="1">
      <c r="A134" s="31"/>
      <c r="B134" s="92" t="s">
        <v>216</v>
      </c>
      <c r="C134" s="43" t="s">
        <v>62</v>
      </c>
      <c r="D134" s="58" t="s">
        <v>63</v>
      </c>
      <c r="E134" s="58" t="s">
        <v>26</v>
      </c>
      <c r="F134" s="59" t="s">
        <v>93</v>
      </c>
      <c r="G134" s="58" t="s">
        <v>11</v>
      </c>
      <c r="H134" s="67">
        <f>SUM('[1]9'!G528)</f>
        <v>1683.6</v>
      </c>
    </row>
    <row r="135" spans="1:8" ht="63.75" customHeight="1">
      <c r="A135" s="31"/>
      <c r="B135" s="92" t="s">
        <v>232</v>
      </c>
      <c r="C135" s="43" t="s">
        <v>62</v>
      </c>
      <c r="D135" s="58" t="s">
        <v>63</v>
      </c>
      <c r="E135" s="58" t="s">
        <v>64</v>
      </c>
      <c r="F135" s="59" t="s">
        <v>117</v>
      </c>
      <c r="G135" s="58" t="s">
        <v>55</v>
      </c>
      <c r="H135" s="68">
        <f>SUM('[1]9'!G545)</f>
        <v>39921.8</v>
      </c>
    </row>
    <row r="136" spans="1:8" ht="36.75" customHeight="1">
      <c r="A136" s="31"/>
      <c r="B136" s="26" t="s">
        <v>215</v>
      </c>
      <c r="C136" s="36"/>
      <c r="D136" s="87" t="s">
        <v>63</v>
      </c>
      <c r="E136" s="87"/>
      <c r="F136" s="88"/>
      <c r="G136" s="87"/>
      <c r="H136" s="112">
        <f>SUM(H126+H127+H128)</f>
        <v>55637.4</v>
      </c>
    </row>
    <row r="137" spans="1:8" ht="36" customHeight="1">
      <c r="A137" s="31"/>
      <c r="B137" s="2" t="s">
        <v>121</v>
      </c>
      <c r="C137" s="22" t="s">
        <v>28</v>
      </c>
      <c r="D137" s="32" t="s">
        <v>24</v>
      </c>
      <c r="E137" s="32" t="s">
        <v>10</v>
      </c>
      <c r="F137" s="32" t="s">
        <v>95</v>
      </c>
      <c r="G137" s="32"/>
      <c r="H137" s="82">
        <f>H138+H139+H140+H142+H141</f>
        <v>454.8</v>
      </c>
    </row>
    <row r="138" spans="1:8" ht="44.25" customHeight="1">
      <c r="A138" s="31"/>
      <c r="B138" s="114" t="s">
        <v>122</v>
      </c>
      <c r="C138" s="22" t="s">
        <v>28</v>
      </c>
      <c r="D138" s="32" t="s">
        <v>24</v>
      </c>
      <c r="E138" s="32" t="s">
        <v>10</v>
      </c>
      <c r="F138" s="59" t="s">
        <v>94</v>
      </c>
      <c r="G138" s="85" t="s">
        <v>11</v>
      </c>
      <c r="H138" s="75">
        <f>SUM('[1]9'!G875)</f>
        <v>20.8</v>
      </c>
    </row>
    <row r="139" spans="1:8" ht="92.25" customHeight="1">
      <c r="A139" s="31"/>
      <c r="B139" s="114" t="s">
        <v>96</v>
      </c>
      <c r="C139" s="22" t="s">
        <v>28</v>
      </c>
      <c r="D139" s="32" t="s">
        <v>24</v>
      </c>
      <c r="E139" s="32" t="s">
        <v>10</v>
      </c>
      <c r="F139" s="59" t="s">
        <v>97</v>
      </c>
      <c r="G139" s="85" t="s">
        <v>11</v>
      </c>
      <c r="H139" s="79">
        <f>SUM('[1]9'!G879)</f>
        <v>200</v>
      </c>
    </row>
    <row r="140" spans="1:8" ht="67.5" customHeight="1">
      <c r="A140" s="17">
        <v>54</v>
      </c>
      <c r="B140" s="6" t="s">
        <v>98</v>
      </c>
      <c r="C140" s="22" t="s">
        <v>28</v>
      </c>
      <c r="D140" s="32" t="s">
        <v>24</v>
      </c>
      <c r="E140" s="32" t="s">
        <v>10</v>
      </c>
      <c r="F140" s="59" t="s">
        <v>99</v>
      </c>
      <c r="G140" s="85" t="s">
        <v>11</v>
      </c>
      <c r="H140" s="75">
        <f>SUM('[1]9'!G883)</f>
        <v>63.6</v>
      </c>
    </row>
    <row r="141" spans="1:8" ht="60" customHeight="1">
      <c r="A141" s="17"/>
      <c r="B141" s="6" t="s">
        <v>98</v>
      </c>
      <c r="C141" s="22" t="s">
        <v>28</v>
      </c>
      <c r="D141" s="32" t="s">
        <v>24</v>
      </c>
      <c r="E141" s="32" t="s">
        <v>10</v>
      </c>
      <c r="F141" s="59" t="s">
        <v>172</v>
      </c>
      <c r="G141" s="85" t="s">
        <v>11</v>
      </c>
      <c r="H141" s="75">
        <f>SUM('[1]9'!G891+'[1]9'!G895)</f>
        <v>163.39999999999998</v>
      </c>
    </row>
    <row r="142" spans="1:8" ht="57.75" customHeight="1">
      <c r="A142" s="17"/>
      <c r="B142" s="6" t="s">
        <v>100</v>
      </c>
      <c r="C142" s="22" t="s">
        <v>28</v>
      </c>
      <c r="D142" s="32" t="s">
        <v>24</v>
      </c>
      <c r="E142" s="32" t="s">
        <v>10</v>
      </c>
      <c r="F142" s="59" t="s">
        <v>101</v>
      </c>
      <c r="G142" s="85" t="s">
        <v>11</v>
      </c>
      <c r="H142" s="79">
        <f>SUM('[1]9'!G887)</f>
        <v>7</v>
      </c>
    </row>
    <row r="143" spans="1:8" ht="60.75" customHeight="1">
      <c r="A143" s="39"/>
      <c r="B143" s="44" t="s">
        <v>123</v>
      </c>
      <c r="C143" s="22" t="s">
        <v>28</v>
      </c>
      <c r="D143" s="32" t="s">
        <v>24</v>
      </c>
      <c r="E143" s="32" t="s">
        <v>19</v>
      </c>
      <c r="F143" s="59" t="s">
        <v>236</v>
      </c>
      <c r="G143" s="85" t="s">
        <v>61</v>
      </c>
      <c r="H143" s="83">
        <f>SUM('[1]9'!G828+'[1]9'!G824)</f>
        <v>116249.9</v>
      </c>
    </row>
    <row r="144" spans="1:8" ht="63.75" customHeight="1">
      <c r="A144" s="39"/>
      <c r="B144" s="44" t="s">
        <v>123</v>
      </c>
      <c r="C144" s="22" t="s">
        <v>28</v>
      </c>
      <c r="D144" s="32" t="s">
        <v>24</v>
      </c>
      <c r="E144" s="32" t="s">
        <v>19</v>
      </c>
      <c r="F144" s="59" t="s">
        <v>195</v>
      </c>
      <c r="G144" s="85" t="s">
        <v>61</v>
      </c>
      <c r="H144" s="83">
        <f>SUM('[1]9'!G840+'[1]9'!G844)</f>
        <v>1209.4</v>
      </c>
    </row>
    <row r="145" spans="1:8" ht="63.75" customHeight="1">
      <c r="A145" s="39"/>
      <c r="B145" s="44" t="s">
        <v>123</v>
      </c>
      <c r="C145" s="22" t="s">
        <v>28</v>
      </c>
      <c r="D145" s="32" t="s">
        <v>24</v>
      </c>
      <c r="E145" s="32" t="s">
        <v>19</v>
      </c>
      <c r="F145" s="59" t="s">
        <v>196</v>
      </c>
      <c r="G145" s="85" t="s">
        <v>11</v>
      </c>
      <c r="H145" s="83">
        <f>SUM('[1]9'!G836+'[1]9'!G832)</f>
        <v>4660.700000000001</v>
      </c>
    </row>
    <row r="146" spans="2:8" ht="52.5" customHeight="1">
      <c r="B146" s="114" t="s">
        <v>89</v>
      </c>
      <c r="C146" s="22" t="s">
        <v>28</v>
      </c>
      <c r="D146" s="32" t="s">
        <v>24</v>
      </c>
      <c r="E146" s="32" t="s">
        <v>38</v>
      </c>
      <c r="F146" s="59" t="s">
        <v>197</v>
      </c>
      <c r="G146" s="85" t="s">
        <v>61</v>
      </c>
      <c r="H146" s="83">
        <f>SUM('[1]9'!G935)</f>
        <v>3893.7</v>
      </c>
    </row>
    <row r="147" spans="1:8" s="37" customFormat="1" ht="48" customHeight="1">
      <c r="A147" s="8"/>
      <c r="B147" s="114" t="s">
        <v>89</v>
      </c>
      <c r="C147" s="22" t="s">
        <v>28</v>
      </c>
      <c r="D147" s="32" t="s">
        <v>24</v>
      </c>
      <c r="E147" s="32" t="s">
        <v>26</v>
      </c>
      <c r="F147" s="59" t="s">
        <v>73</v>
      </c>
      <c r="G147" s="85" t="s">
        <v>11</v>
      </c>
      <c r="H147" s="83">
        <f>SUM('[1]9'!G687)</f>
        <v>3272</v>
      </c>
    </row>
    <row r="148" spans="2:8" ht="43.5" customHeight="1">
      <c r="B148" s="114" t="s">
        <v>89</v>
      </c>
      <c r="C148" s="22" t="s">
        <v>28</v>
      </c>
      <c r="D148" s="32" t="s">
        <v>24</v>
      </c>
      <c r="E148" s="32" t="s">
        <v>136</v>
      </c>
      <c r="F148" s="59" t="s">
        <v>73</v>
      </c>
      <c r="G148" s="85" t="s">
        <v>11</v>
      </c>
      <c r="H148" s="83">
        <f>SUM('[1]9'!G791)</f>
        <v>63.5</v>
      </c>
    </row>
    <row r="149" spans="2:8" ht="42" customHeight="1">
      <c r="B149" s="114" t="s">
        <v>89</v>
      </c>
      <c r="C149" s="22" t="s">
        <v>28</v>
      </c>
      <c r="D149" s="32" t="s">
        <v>24</v>
      </c>
      <c r="E149" s="32" t="s">
        <v>37</v>
      </c>
      <c r="F149" s="59" t="s">
        <v>73</v>
      </c>
      <c r="G149" s="85" t="s">
        <v>61</v>
      </c>
      <c r="H149" s="83">
        <f>SUM('[1]9'!G805)</f>
        <v>4050.6000000000004</v>
      </c>
    </row>
    <row r="150" spans="2:8" ht="46.5" customHeight="1">
      <c r="B150" s="114" t="s">
        <v>89</v>
      </c>
      <c r="C150" s="80" t="s">
        <v>198</v>
      </c>
      <c r="D150" s="32" t="s">
        <v>24</v>
      </c>
      <c r="E150" s="32" t="s">
        <v>9</v>
      </c>
      <c r="F150" s="59" t="s">
        <v>73</v>
      </c>
      <c r="G150" s="85" t="s">
        <v>11</v>
      </c>
      <c r="H150" s="83">
        <f>SUM('[1]9'!G868)</f>
        <v>42</v>
      </c>
    </row>
    <row r="151" spans="2:8" ht="59.25" customHeight="1">
      <c r="B151" s="114" t="s">
        <v>124</v>
      </c>
      <c r="C151" s="22" t="s">
        <v>28</v>
      </c>
      <c r="D151" s="32" t="s">
        <v>24</v>
      </c>
      <c r="E151" s="32" t="s">
        <v>36</v>
      </c>
      <c r="F151" s="7" t="s">
        <v>107</v>
      </c>
      <c r="G151" s="85" t="s">
        <v>11</v>
      </c>
      <c r="H151" s="83">
        <f>SUM('[1]9'!G796)</f>
        <v>9</v>
      </c>
    </row>
    <row r="152" spans="2:8" ht="42" customHeight="1">
      <c r="B152" s="92" t="s">
        <v>205</v>
      </c>
      <c r="C152" s="22" t="s">
        <v>28</v>
      </c>
      <c r="D152" s="32" t="s">
        <v>24</v>
      </c>
      <c r="E152" s="32"/>
      <c r="F152" s="32"/>
      <c r="G152" s="85"/>
      <c r="H152" s="79">
        <f>SUM(H153+H154+H155+H157+H156)</f>
        <v>20987.5</v>
      </c>
    </row>
    <row r="153" spans="2:8" ht="62.25" customHeight="1">
      <c r="B153" s="93" t="s">
        <v>233</v>
      </c>
      <c r="C153" s="22" t="s">
        <v>28</v>
      </c>
      <c r="D153" s="32" t="s">
        <v>24</v>
      </c>
      <c r="E153" s="32" t="s">
        <v>173</v>
      </c>
      <c r="F153" s="59" t="s">
        <v>117</v>
      </c>
      <c r="G153" s="85" t="s">
        <v>16</v>
      </c>
      <c r="H153" s="79">
        <f>SUM('[1]9'!G569)</f>
        <v>1528.8</v>
      </c>
    </row>
    <row r="154" spans="2:8" ht="57.75" customHeight="1">
      <c r="B154" s="93" t="s">
        <v>233</v>
      </c>
      <c r="C154" s="22" t="s">
        <v>28</v>
      </c>
      <c r="D154" s="32" t="s">
        <v>24</v>
      </c>
      <c r="E154" s="32" t="s">
        <v>174</v>
      </c>
      <c r="F154" s="59" t="s">
        <v>117</v>
      </c>
      <c r="G154" s="85" t="s">
        <v>16</v>
      </c>
      <c r="H154" s="79">
        <f>SUM('[1]9'!G577+'[1]9'!G582+'[1]9'!G587)</f>
        <v>15809.2</v>
      </c>
    </row>
    <row r="155" spans="2:8" ht="56.25" customHeight="1">
      <c r="B155" s="93" t="s">
        <v>234</v>
      </c>
      <c r="C155" s="22" t="s">
        <v>28</v>
      </c>
      <c r="D155" s="32" t="s">
        <v>24</v>
      </c>
      <c r="E155" s="32" t="s">
        <v>26</v>
      </c>
      <c r="F155" s="59" t="s">
        <v>117</v>
      </c>
      <c r="G155" s="85" t="s">
        <v>16</v>
      </c>
      <c r="H155" s="79">
        <f>SUM('[1]9'!G712+'[1]9'!G717+'[1]9'!G722)</f>
        <v>2486.1</v>
      </c>
    </row>
    <row r="156" spans="2:8" ht="55.5" customHeight="1">
      <c r="B156" s="93" t="s">
        <v>234</v>
      </c>
      <c r="C156" s="22" t="s">
        <v>28</v>
      </c>
      <c r="D156" s="32" t="s">
        <v>24</v>
      </c>
      <c r="E156" s="32" t="s">
        <v>175</v>
      </c>
      <c r="F156" s="59" t="s">
        <v>117</v>
      </c>
      <c r="G156" s="85" t="s">
        <v>16</v>
      </c>
      <c r="H156" s="79">
        <f>SUM('[1]9'!G956+'[1]9'!G961+'[1]9'!G966)</f>
        <v>1112.4</v>
      </c>
    </row>
    <row r="157" spans="2:8" ht="56.25" customHeight="1">
      <c r="B157" s="93" t="s">
        <v>234</v>
      </c>
      <c r="C157" s="22" t="s">
        <v>28</v>
      </c>
      <c r="D157" s="32" t="s">
        <v>24</v>
      </c>
      <c r="E157" s="32" t="s">
        <v>26</v>
      </c>
      <c r="F157" s="59" t="s">
        <v>93</v>
      </c>
      <c r="G157" s="85" t="s">
        <v>11</v>
      </c>
      <c r="H157" s="79">
        <f>SUM('[1]9'!G726)</f>
        <v>51</v>
      </c>
    </row>
    <row r="158" spans="2:8" ht="34.5" customHeight="1">
      <c r="B158" s="2" t="s">
        <v>128</v>
      </c>
      <c r="C158" s="22" t="s">
        <v>28</v>
      </c>
      <c r="D158" s="32" t="s">
        <v>24</v>
      </c>
      <c r="E158" s="32" t="s">
        <v>176</v>
      </c>
      <c r="F158" s="59" t="s">
        <v>177</v>
      </c>
      <c r="G158" s="85"/>
      <c r="H158" s="79">
        <f>SUM(H159:H162)</f>
        <v>3737.4000000000005</v>
      </c>
    </row>
    <row r="159" spans="2:8" ht="35.25" customHeight="1">
      <c r="B159" s="2" t="s">
        <v>128</v>
      </c>
      <c r="C159" s="22" t="s">
        <v>28</v>
      </c>
      <c r="D159" s="32" t="s">
        <v>24</v>
      </c>
      <c r="E159" s="32" t="s">
        <v>176</v>
      </c>
      <c r="F159" s="59" t="s">
        <v>178</v>
      </c>
      <c r="G159" s="85" t="s">
        <v>16</v>
      </c>
      <c r="H159" s="79">
        <f>SUM('[1]9'!G754)</f>
        <v>3557.7000000000003</v>
      </c>
    </row>
    <row r="160" spans="2:8" ht="30.75" customHeight="1">
      <c r="B160" s="2" t="s">
        <v>128</v>
      </c>
      <c r="C160" s="22" t="s">
        <v>28</v>
      </c>
      <c r="D160" s="32" t="s">
        <v>24</v>
      </c>
      <c r="E160" s="32" t="s">
        <v>176</v>
      </c>
      <c r="F160" s="59" t="s">
        <v>178</v>
      </c>
      <c r="G160" s="85" t="s">
        <v>11</v>
      </c>
      <c r="H160" s="79">
        <f>SUM('[1]9'!G759)</f>
        <v>117.80000000000001</v>
      </c>
    </row>
    <row r="161" spans="1:8" s="60" customFormat="1" ht="38.25" customHeight="1">
      <c r="A161" s="8"/>
      <c r="B161" s="2" t="s">
        <v>128</v>
      </c>
      <c r="C161" s="22" t="s">
        <v>28</v>
      </c>
      <c r="D161" s="32" t="s">
        <v>24</v>
      </c>
      <c r="E161" s="32" t="s">
        <v>176</v>
      </c>
      <c r="F161" s="59" t="s">
        <v>178</v>
      </c>
      <c r="G161" s="85" t="s">
        <v>18</v>
      </c>
      <c r="H161" s="79">
        <f>SUM('[1]9'!G763)</f>
        <v>0.1</v>
      </c>
    </row>
    <row r="162" spans="2:8" ht="26.25" customHeight="1">
      <c r="B162" s="2" t="s">
        <v>128</v>
      </c>
      <c r="C162" s="22" t="s">
        <v>28</v>
      </c>
      <c r="D162" s="32" t="s">
        <v>24</v>
      </c>
      <c r="E162" s="32" t="s">
        <v>9</v>
      </c>
      <c r="F162" s="59" t="s">
        <v>178</v>
      </c>
      <c r="G162" s="85" t="s">
        <v>11</v>
      </c>
      <c r="H162" s="79">
        <f>SUM('[1]9'!G856)</f>
        <v>61.8</v>
      </c>
    </row>
    <row r="163" spans="1:8" s="60" customFormat="1" ht="45">
      <c r="A163" s="8"/>
      <c r="B163" s="91" t="s">
        <v>217</v>
      </c>
      <c r="C163" s="80" t="s">
        <v>28</v>
      </c>
      <c r="D163" s="32" t="s">
        <v>24</v>
      </c>
      <c r="E163" s="32" t="s">
        <v>9</v>
      </c>
      <c r="F163" s="59" t="s">
        <v>102</v>
      </c>
      <c r="G163" s="85" t="s">
        <v>11</v>
      </c>
      <c r="H163" s="79">
        <f>SUM('[1]9'!G860)</f>
        <v>6</v>
      </c>
    </row>
    <row r="164" spans="2:8" ht="46.5" customHeight="1">
      <c r="B164" s="78" t="s">
        <v>120</v>
      </c>
      <c r="C164" s="22" t="s">
        <v>189</v>
      </c>
      <c r="D164" s="32" t="s">
        <v>24</v>
      </c>
      <c r="E164" s="32" t="s">
        <v>176</v>
      </c>
      <c r="F164" s="59" t="s">
        <v>184</v>
      </c>
      <c r="G164" s="85"/>
      <c r="H164" s="79">
        <f>SUM(H165)</f>
        <v>1066</v>
      </c>
    </row>
    <row r="165" spans="2:8" ht="63.75" customHeight="1">
      <c r="B165" s="78" t="s">
        <v>216</v>
      </c>
      <c r="C165" s="22" t="s">
        <v>189</v>
      </c>
      <c r="D165" s="32" t="s">
        <v>24</v>
      </c>
      <c r="E165" s="32" t="s">
        <v>176</v>
      </c>
      <c r="F165" s="59" t="s">
        <v>184</v>
      </c>
      <c r="G165" s="85" t="s">
        <v>16</v>
      </c>
      <c r="H165" s="79">
        <f>SUM('[1]9'!G768)</f>
        <v>1066</v>
      </c>
    </row>
    <row r="166" spans="2:8" ht="60" customHeight="1">
      <c r="B166" s="91" t="s">
        <v>230</v>
      </c>
      <c r="C166" s="22" t="s">
        <v>28</v>
      </c>
      <c r="D166" s="32" t="s">
        <v>24</v>
      </c>
      <c r="E166" s="32" t="s">
        <v>60</v>
      </c>
      <c r="F166" s="59" t="s">
        <v>106</v>
      </c>
      <c r="G166" s="85" t="s">
        <v>11</v>
      </c>
      <c r="H166" s="79">
        <f>SUM('[1]9'!G775)</f>
        <v>18</v>
      </c>
    </row>
    <row r="167" spans="2:9" ht="69.75" customHeight="1">
      <c r="B167" s="2" t="s">
        <v>125</v>
      </c>
      <c r="C167" s="22" t="s">
        <v>28</v>
      </c>
      <c r="D167" s="32" t="s">
        <v>24</v>
      </c>
      <c r="E167" s="32" t="s">
        <v>60</v>
      </c>
      <c r="F167" s="59" t="s">
        <v>105</v>
      </c>
      <c r="G167" s="85" t="s">
        <v>11</v>
      </c>
      <c r="H167" s="79">
        <f>SUM('[1]9'!G779)</f>
        <v>8.4</v>
      </c>
      <c r="I167" s="60"/>
    </row>
    <row r="168" spans="2:8" ht="58.5" customHeight="1">
      <c r="B168" s="114" t="s">
        <v>91</v>
      </c>
      <c r="C168" s="22" t="s">
        <v>28</v>
      </c>
      <c r="D168" s="32" t="s">
        <v>24</v>
      </c>
      <c r="E168" s="32" t="s">
        <v>26</v>
      </c>
      <c r="F168" s="59" t="s">
        <v>74</v>
      </c>
      <c r="G168" s="85" t="s">
        <v>11</v>
      </c>
      <c r="H168" s="79">
        <f>SUM('[1]9'!G692)</f>
        <v>304</v>
      </c>
    </row>
    <row r="169" spans="2:8" ht="53.25" customHeight="1">
      <c r="B169" s="114" t="s">
        <v>91</v>
      </c>
      <c r="C169" s="22" t="s">
        <v>28</v>
      </c>
      <c r="D169" s="32" t="s">
        <v>24</v>
      </c>
      <c r="E169" s="32" t="s">
        <v>9</v>
      </c>
      <c r="F169" s="59" t="s">
        <v>74</v>
      </c>
      <c r="G169" s="85" t="s">
        <v>11</v>
      </c>
      <c r="H169" s="79">
        <f>SUM('[1]9'!G864)</f>
        <v>4.8</v>
      </c>
    </row>
    <row r="170" spans="2:8" ht="46.5" customHeight="1">
      <c r="B170" s="114" t="s">
        <v>127</v>
      </c>
      <c r="C170" s="22" t="s">
        <v>28</v>
      </c>
      <c r="D170" s="32" t="s">
        <v>24</v>
      </c>
      <c r="E170" s="32" t="s">
        <v>25</v>
      </c>
      <c r="F170" s="59" t="s">
        <v>110</v>
      </c>
      <c r="G170" s="85" t="s">
        <v>11</v>
      </c>
      <c r="H170" s="79">
        <f>SUM('[1]9'!G817)</f>
        <v>131</v>
      </c>
    </row>
    <row r="171" spans="2:8" ht="62.25" customHeight="1">
      <c r="B171" s="92" t="s">
        <v>231</v>
      </c>
      <c r="C171" s="80" t="s">
        <v>28</v>
      </c>
      <c r="D171" s="85" t="s">
        <v>24</v>
      </c>
      <c r="E171" s="85" t="s">
        <v>26</v>
      </c>
      <c r="F171" s="81" t="s">
        <v>191</v>
      </c>
      <c r="G171" s="85" t="s">
        <v>11</v>
      </c>
      <c r="H171" s="79">
        <f>SUM('[1]9'!G698)</f>
        <v>50</v>
      </c>
    </row>
    <row r="172" spans="2:8" ht="59.25" customHeight="1">
      <c r="B172" s="92" t="s">
        <v>126</v>
      </c>
      <c r="C172" s="80" t="s">
        <v>28</v>
      </c>
      <c r="D172" s="85" t="s">
        <v>24</v>
      </c>
      <c r="E172" s="85" t="s">
        <v>26</v>
      </c>
      <c r="F172" s="81" t="s">
        <v>77</v>
      </c>
      <c r="G172" s="85" t="s">
        <v>11</v>
      </c>
      <c r="H172" s="79">
        <f>SUM('[1]9'!G702)</f>
        <v>8.4</v>
      </c>
    </row>
    <row r="173" spans="2:9" ht="56.25" customHeight="1">
      <c r="B173" s="91" t="s">
        <v>88</v>
      </c>
      <c r="C173" s="80" t="s">
        <v>28</v>
      </c>
      <c r="D173" s="86" t="s">
        <v>24</v>
      </c>
      <c r="E173" s="86" t="s">
        <v>26</v>
      </c>
      <c r="F173" s="81" t="s">
        <v>76</v>
      </c>
      <c r="G173" s="86" t="s">
        <v>11</v>
      </c>
      <c r="H173" s="79">
        <f>SUM('[1]9'!G706)</f>
        <v>14.4</v>
      </c>
      <c r="I173" s="105"/>
    </row>
    <row r="174" spans="2:9" ht="49.5" customHeight="1">
      <c r="B174" s="92" t="s">
        <v>113</v>
      </c>
      <c r="C174" s="80" t="s">
        <v>28</v>
      </c>
      <c r="D174" s="86" t="s">
        <v>24</v>
      </c>
      <c r="E174" s="86" t="s">
        <v>38</v>
      </c>
      <c r="F174" s="81" t="s">
        <v>112</v>
      </c>
      <c r="G174" s="86"/>
      <c r="H174" s="84">
        <f>H175+H176</f>
        <v>698.6</v>
      </c>
      <c r="I174" s="105"/>
    </row>
    <row r="175" spans="2:9" ht="47.25" customHeight="1">
      <c r="B175" s="92" t="s">
        <v>111</v>
      </c>
      <c r="C175" s="80" t="s">
        <v>28</v>
      </c>
      <c r="D175" s="86" t="s">
        <v>24</v>
      </c>
      <c r="E175" s="86" t="s">
        <v>38</v>
      </c>
      <c r="F175" s="81" t="s">
        <v>115</v>
      </c>
      <c r="G175" s="86" t="s">
        <v>11</v>
      </c>
      <c r="H175" s="84">
        <f>SUM('[1]9'!G944)</f>
        <v>598.6</v>
      </c>
      <c r="I175" s="105"/>
    </row>
    <row r="176" spans="2:9" ht="45.75" customHeight="1">
      <c r="B176" s="92" t="s">
        <v>114</v>
      </c>
      <c r="C176" s="80" t="s">
        <v>28</v>
      </c>
      <c r="D176" s="86" t="s">
        <v>24</v>
      </c>
      <c r="E176" s="86" t="s">
        <v>38</v>
      </c>
      <c r="F176" s="81" t="s">
        <v>116</v>
      </c>
      <c r="G176" s="86" t="s">
        <v>11</v>
      </c>
      <c r="H176" s="84">
        <f>SUM('[1]9'!G948)</f>
        <v>100</v>
      </c>
      <c r="I176" s="105"/>
    </row>
    <row r="177" spans="2:9" ht="57.75" customHeight="1">
      <c r="B177" s="92" t="s">
        <v>109</v>
      </c>
      <c r="C177" s="80" t="s">
        <v>222</v>
      </c>
      <c r="D177" s="86" t="s">
        <v>24</v>
      </c>
      <c r="E177" s="86" t="s">
        <v>37</v>
      </c>
      <c r="F177" s="106" t="s">
        <v>108</v>
      </c>
      <c r="G177" s="86" t="s">
        <v>61</v>
      </c>
      <c r="H177" s="84">
        <f>SUM('[1]9'!G802)</f>
        <v>1034</v>
      </c>
      <c r="I177" s="105"/>
    </row>
    <row r="178" spans="2:9" ht="57" customHeight="1">
      <c r="B178" s="92" t="s">
        <v>104</v>
      </c>
      <c r="C178" s="80" t="s">
        <v>222</v>
      </c>
      <c r="D178" s="86" t="s">
        <v>24</v>
      </c>
      <c r="E178" s="86" t="s">
        <v>26</v>
      </c>
      <c r="F178" s="81" t="s">
        <v>179</v>
      </c>
      <c r="G178" s="86"/>
      <c r="H178" s="84">
        <f>SUM(H179:H183)</f>
        <v>5156.3</v>
      </c>
      <c r="I178" s="105"/>
    </row>
    <row r="179" spans="2:9" ht="48.75" customHeight="1">
      <c r="B179" s="92" t="s">
        <v>104</v>
      </c>
      <c r="C179" s="80" t="s">
        <v>222</v>
      </c>
      <c r="D179" s="86" t="s">
        <v>24</v>
      </c>
      <c r="E179" s="86" t="s">
        <v>26</v>
      </c>
      <c r="F179" s="81" t="s">
        <v>180</v>
      </c>
      <c r="G179" s="86" t="s">
        <v>16</v>
      </c>
      <c r="H179" s="84">
        <f>SUM('[1]9'!G731)</f>
        <v>1480.3</v>
      </c>
      <c r="I179" s="105"/>
    </row>
    <row r="180" spans="2:9" ht="44.25" customHeight="1">
      <c r="B180" s="92" t="s">
        <v>104</v>
      </c>
      <c r="C180" s="80" t="s">
        <v>222</v>
      </c>
      <c r="D180" s="86" t="s">
        <v>24</v>
      </c>
      <c r="E180" s="86" t="s">
        <v>26</v>
      </c>
      <c r="F180" s="81" t="s">
        <v>180</v>
      </c>
      <c r="G180" s="86" t="s">
        <v>11</v>
      </c>
      <c r="H180" s="84">
        <f>SUM('[1]9'!G736)</f>
        <v>383.1</v>
      </c>
      <c r="I180" s="105"/>
    </row>
    <row r="181" spans="2:9" ht="43.5" customHeight="1">
      <c r="B181" s="92" t="s">
        <v>104</v>
      </c>
      <c r="C181" s="80" t="s">
        <v>222</v>
      </c>
      <c r="D181" s="86" t="s">
        <v>24</v>
      </c>
      <c r="E181" s="86" t="s">
        <v>26</v>
      </c>
      <c r="F181" s="81" t="s">
        <v>180</v>
      </c>
      <c r="G181" s="86" t="s">
        <v>61</v>
      </c>
      <c r="H181" s="84">
        <f>SUM('[1]9'!G739)</f>
        <v>1</v>
      </c>
      <c r="I181" s="105"/>
    </row>
    <row r="182" spans="2:9" ht="42.75" customHeight="1">
      <c r="B182" s="92" t="s">
        <v>104</v>
      </c>
      <c r="C182" s="80" t="s">
        <v>222</v>
      </c>
      <c r="D182" s="86" t="s">
        <v>24</v>
      </c>
      <c r="E182" s="86" t="s">
        <v>26</v>
      </c>
      <c r="F182" s="81" t="s">
        <v>180</v>
      </c>
      <c r="G182" s="86" t="s">
        <v>18</v>
      </c>
      <c r="H182" s="84">
        <f>SUM('[1]9'!G742)</f>
        <v>5.699999999999999</v>
      </c>
      <c r="I182" s="105"/>
    </row>
    <row r="183" spans="2:9" ht="45" customHeight="1">
      <c r="B183" s="92" t="s">
        <v>104</v>
      </c>
      <c r="C183" s="80" t="s">
        <v>222</v>
      </c>
      <c r="D183" s="86" t="s">
        <v>24</v>
      </c>
      <c r="E183" s="86" t="s">
        <v>26</v>
      </c>
      <c r="F183" s="81" t="s">
        <v>103</v>
      </c>
      <c r="G183" s="86" t="s">
        <v>11</v>
      </c>
      <c r="H183" s="84">
        <f>SUM('[1]9'!G745)</f>
        <v>3286.2</v>
      </c>
      <c r="I183" s="105"/>
    </row>
    <row r="184" spans="2:9" ht="24" customHeight="1">
      <c r="B184" s="107" t="s">
        <v>218</v>
      </c>
      <c r="C184" s="94"/>
      <c r="D184" s="89" t="s">
        <v>24</v>
      </c>
      <c r="E184" s="89"/>
      <c r="F184" s="90"/>
      <c r="G184" s="89"/>
      <c r="H184" s="112">
        <f>SUM(H137+H143+H146+H147+H148+H149+H151+H152+H158+H166+H167+H168+H170+H172+H173+H174+H177+H178+H164+H169+H150+H145+H144+H163+H171)</f>
        <v>167130.39999999997</v>
      </c>
      <c r="I184" s="105"/>
    </row>
    <row r="185" spans="2:9" ht="45" customHeight="1">
      <c r="B185" s="92" t="s">
        <v>206</v>
      </c>
      <c r="C185" s="80" t="s">
        <v>220</v>
      </c>
      <c r="D185" s="86" t="s">
        <v>181</v>
      </c>
      <c r="E185" s="86" t="s">
        <v>182</v>
      </c>
      <c r="F185" s="81" t="s">
        <v>183</v>
      </c>
      <c r="G185" s="86" t="s">
        <v>16</v>
      </c>
      <c r="H185" s="112">
        <f>SUM('[1]9'!G1014)</f>
        <v>1585.5</v>
      </c>
      <c r="I185" s="105"/>
    </row>
    <row r="186" spans="2:9" ht="60">
      <c r="B186" s="92" t="s">
        <v>216</v>
      </c>
      <c r="C186" s="80" t="s">
        <v>220</v>
      </c>
      <c r="D186" s="86" t="s">
        <v>181</v>
      </c>
      <c r="E186" s="86" t="s">
        <v>182</v>
      </c>
      <c r="F186" s="81" t="s">
        <v>184</v>
      </c>
      <c r="G186" s="86" t="s">
        <v>16</v>
      </c>
      <c r="H186" s="112">
        <f>SUM('[1]9'!G1019)</f>
        <v>390.6</v>
      </c>
      <c r="I186" s="105"/>
    </row>
    <row r="187" spans="2:9" ht="45.75" customHeight="1">
      <c r="B187" s="108" t="s">
        <v>219</v>
      </c>
      <c r="C187" s="80"/>
      <c r="D187" s="89" t="s">
        <v>181</v>
      </c>
      <c r="E187" s="89"/>
      <c r="F187" s="90"/>
      <c r="G187" s="89"/>
      <c r="H187" s="112">
        <f>SUM(H185+H186)</f>
        <v>1976.1</v>
      </c>
      <c r="I187" s="105"/>
    </row>
    <row r="188" spans="2:9" ht="64.5" customHeight="1">
      <c r="B188" s="92" t="s">
        <v>32</v>
      </c>
      <c r="C188" s="94"/>
      <c r="D188" s="86"/>
      <c r="E188" s="86"/>
      <c r="F188" s="81"/>
      <c r="G188" s="86"/>
      <c r="H188" s="67">
        <f>SUM(H187+H184+H136+H125+H52)</f>
        <v>583953.5</v>
      </c>
      <c r="I188" s="105"/>
    </row>
    <row r="189" spans="2:9" ht="15">
      <c r="B189" s="105"/>
      <c r="C189" s="105"/>
      <c r="D189" s="105"/>
      <c r="E189" s="105"/>
      <c r="F189" s="105"/>
      <c r="G189" s="105"/>
      <c r="H189" s="110"/>
      <c r="I189" s="109"/>
    </row>
    <row r="190" spans="2:9" ht="11.25">
      <c r="B190" s="105" t="s">
        <v>228</v>
      </c>
      <c r="C190" s="105"/>
      <c r="D190" s="105"/>
      <c r="E190" s="105"/>
      <c r="F190" s="105"/>
      <c r="G190" s="105"/>
      <c r="H190" s="110"/>
      <c r="I190" s="105"/>
    </row>
    <row r="191" spans="2:9" ht="11.25">
      <c r="B191" s="105" t="s">
        <v>227</v>
      </c>
      <c r="C191" s="105"/>
      <c r="D191" s="105"/>
      <c r="E191" s="105"/>
      <c r="F191" s="105"/>
      <c r="G191" s="105"/>
      <c r="H191" s="110"/>
      <c r="I191" s="105"/>
    </row>
    <row r="192" spans="2:9" ht="11.25">
      <c r="B192" s="105" t="s">
        <v>226</v>
      </c>
      <c r="C192" s="105"/>
      <c r="D192" s="105"/>
      <c r="E192" s="105"/>
      <c r="F192" s="105"/>
      <c r="G192" s="105"/>
      <c r="H192" s="110"/>
      <c r="I192" s="105"/>
    </row>
    <row r="193" spans="2:9" ht="11.25">
      <c r="B193" s="105" t="s">
        <v>225</v>
      </c>
      <c r="C193" s="105"/>
      <c r="D193" s="105"/>
      <c r="E193" s="105"/>
      <c r="F193" s="105"/>
      <c r="G193" s="105"/>
      <c r="H193" s="110"/>
      <c r="I193" s="105"/>
    </row>
    <row r="194" spans="2:9" ht="11.25">
      <c r="B194" s="105" t="s">
        <v>224</v>
      </c>
      <c r="C194" s="105"/>
      <c r="D194" s="105"/>
      <c r="E194" s="105"/>
      <c r="F194" s="105"/>
      <c r="G194" s="105"/>
      <c r="H194" s="110"/>
      <c r="I194" s="105"/>
    </row>
    <row r="195" spans="2:9" ht="11.25">
      <c r="B195" s="105" t="s">
        <v>192</v>
      </c>
      <c r="C195" s="105"/>
      <c r="D195" s="105"/>
      <c r="E195" s="105"/>
      <c r="F195" s="105"/>
      <c r="G195" s="105"/>
      <c r="H195" s="110"/>
      <c r="I195" s="105"/>
    </row>
    <row r="196" spans="2:9" ht="11.25">
      <c r="B196" s="105" t="s">
        <v>223</v>
      </c>
      <c r="C196" s="105"/>
      <c r="D196" s="105"/>
      <c r="E196" s="105"/>
      <c r="F196" s="105"/>
      <c r="G196" s="105"/>
      <c r="H196" s="110"/>
      <c r="I196" s="105"/>
    </row>
    <row r="197" spans="2:9" ht="11.25">
      <c r="B197" s="105" t="s">
        <v>221</v>
      </c>
      <c r="C197" s="105"/>
      <c r="D197" s="105"/>
      <c r="E197" s="105"/>
      <c r="F197" s="105"/>
      <c r="G197" s="105"/>
      <c r="H197" s="110"/>
      <c r="I197" s="105"/>
    </row>
    <row r="198" spans="2:9" ht="11.25">
      <c r="B198" s="105"/>
      <c r="C198" s="105"/>
      <c r="D198" s="105"/>
      <c r="E198" s="105"/>
      <c r="F198" s="105"/>
      <c r="G198" s="105"/>
      <c r="H198" s="110"/>
      <c r="I198" s="105"/>
    </row>
    <row r="199" spans="2:9" ht="11.25">
      <c r="B199" s="105"/>
      <c r="C199" s="105"/>
      <c r="D199" s="105"/>
      <c r="E199" s="105"/>
      <c r="F199" s="105"/>
      <c r="G199" s="105"/>
      <c r="H199" s="110"/>
      <c r="I199" s="105"/>
    </row>
    <row r="200" spans="2:9" ht="11.25">
      <c r="B200" s="105"/>
      <c r="C200" s="105"/>
      <c r="D200" s="105"/>
      <c r="E200" s="105"/>
      <c r="F200" s="105"/>
      <c r="G200" s="105"/>
      <c r="H200" s="110"/>
      <c r="I200" s="105"/>
    </row>
    <row r="201" spans="2:9" ht="11.25">
      <c r="B201" s="105"/>
      <c r="C201" s="105"/>
      <c r="D201" s="105"/>
      <c r="E201" s="105"/>
      <c r="F201" s="105"/>
      <c r="G201" s="105"/>
      <c r="H201" s="110"/>
      <c r="I201" s="105"/>
    </row>
    <row r="202" spans="2:9" ht="11.25">
      <c r="B202" s="105"/>
      <c r="C202" s="105"/>
      <c r="D202" s="105"/>
      <c r="E202" s="105"/>
      <c r="F202" s="105"/>
      <c r="G202" s="105"/>
      <c r="H202" s="110"/>
      <c r="I202" s="105"/>
    </row>
    <row r="203" spans="2:9" ht="11.25">
      <c r="B203" s="105"/>
      <c r="C203" s="105"/>
      <c r="D203" s="105"/>
      <c r="E203" s="105"/>
      <c r="F203" s="105"/>
      <c r="G203" s="105"/>
      <c r="H203" s="110"/>
      <c r="I203" s="105"/>
    </row>
    <row r="204" spans="2:9" ht="11.25">
      <c r="B204" s="105"/>
      <c r="C204" s="105"/>
      <c r="D204" s="105"/>
      <c r="E204" s="105"/>
      <c r="F204" s="105"/>
      <c r="G204" s="105"/>
      <c r="H204" s="110"/>
      <c r="I204" s="105"/>
    </row>
    <row r="205" spans="2:9" ht="11.25">
      <c r="B205" s="105"/>
      <c r="C205" s="105"/>
      <c r="D205" s="105"/>
      <c r="E205" s="105"/>
      <c r="F205" s="105"/>
      <c r="G205" s="105"/>
      <c r="H205" s="110"/>
      <c r="I205" s="105"/>
    </row>
    <row r="206" spans="2:9" ht="11.25">
      <c r="B206" s="105"/>
      <c r="C206" s="105"/>
      <c r="D206" s="105"/>
      <c r="E206" s="105"/>
      <c r="F206" s="105"/>
      <c r="G206" s="105"/>
      <c r="H206" s="110"/>
      <c r="I206" s="105"/>
    </row>
    <row r="207" spans="2:9" ht="11.25">
      <c r="B207" s="105"/>
      <c r="C207" s="105"/>
      <c r="D207" s="105"/>
      <c r="E207" s="105"/>
      <c r="F207" s="105"/>
      <c r="G207" s="105"/>
      <c r="H207" s="110"/>
      <c r="I207" s="105"/>
    </row>
    <row r="208" spans="2:9" ht="11.25">
      <c r="B208" s="105"/>
      <c r="C208" s="105"/>
      <c r="D208" s="105"/>
      <c r="E208" s="105"/>
      <c r="F208" s="105"/>
      <c r="G208" s="105"/>
      <c r="H208" s="110"/>
      <c r="I208" s="105"/>
    </row>
    <row r="209" spans="2:9" ht="11.25">
      <c r="B209" s="105"/>
      <c r="C209" s="105"/>
      <c r="D209" s="105"/>
      <c r="E209" s="105"/>
      <c r="F209" s="105"/>
      <c r="G209" s="105"/>
      <c r="H209" s="110"/>
      <c r="I209" s="105"/>
    </row>
    <row r="210" spans="2:9" ht="11.25">
      <c r="B210" s="105"/>
      <c r="C210" s="105"/>
      <c r="D210" s="105"/>
      <c r="E210" s="105"/>
      <c r="F210" s="105"/>
      <c r="G210" s="105"/>
      <c r="H210" s="110"/>
      <c r="I210" s="105"/>
    </row>
    <row r="211" spans="2:9" ht="11.25">
      <c r="B211" s="105"/>
      <c r="C211" s="105"/>
      <c r="D211" s="105"/>
      <c r="E211" s="105"/>
      <c r="F211" s="105"/>
      <c r="G211" s="105"/>
      <c r="H211" s="110"/>
      <c r="I211" s="105"/>
    </row>
    <row r="212" spans="2:9" ht="11.25">
      <c r="B212" s="105"/>
      <c r="C212" s="105"/>
      <c r="D212" s="105"/>
      <c r="E212" s="105"/>
      <c r="F212" s="105"/>
      <c r="G212" s="105"/>
      <c r="H212" s="110"/>
      <c r="I212" s="105"/>
    </row>
    <row r="213" spans="2:9" ht="11.25">
      <c r="B213" s="105"/>
      <c r="C213" s="105"/>
      <c r="D213" s="105"/>
      <c r="E213" s="105"/>
      <c r="F213" s="105"/>
      <c r="G213" s="105"/>
      <c r="H213" s="110"/>
      <c r="I213" s="105"/>
    </row>
    <row r="214" spans="2:9" ht="11.25">
      <c r="B214" s="105"/>
      <c r="C214" s="105"/>
      <c r="D214" s="105"/>
      <c r="E214" s="105"/>
      <c r="F214" s="105"/>
      <c r="G214" s="105"/>
      <c r="H214" s="110"/>
      <c r="I214" s="105"/>
    </row>
    <row r="215" spans="2:9" ht="11.25">
      <c r="B215" s="105"/>
      <c r="C215" s="105"/>
      <c r="D215" s="105"/>
      <c r="E215" s="105"/>
      <c r="F215" s="105"/>
      <c r="G215" s="105"/>
      <c r="H215" s="110"/>
      <c r="I215" s="105"/>
    </row>
    <row r="216" spans="2:9" ht="11.25">
      <c r="B216" s="105"/>
      <c r="C216" s="105"/>
      <c r="D216" s="105"/>
      <c r="E216" s="105"/>
      <c r="F216" s="105"/>
      <c r="G216" s="105"/>
      <c r="H216" s="110"/>
      <c r="I216" s="105"/>
    </row>
    <row r="217" spans="2:9" ht="11.25">
      <c r="B217" s="105"/>
      <c r="C217" s="105"/>
      <c r="D217" s="105"/>
      <c r="E217" s="105"/>
      <c r="F217" s="105"/>
      <c r="G217" s="105"/>
      <c r="H217" s="110"/>
      <c r="I217" s="105"/>
    </row>
    <row r="218" spans="2:9" ht="11.25">
      <c r="B218" s="105"/>
      <c r="C218" s="105"/>
      <c r="D218" s="105"/>
      <c r="E218" s="105"/>
      <c r="F218" s="105"/>
      <c r="G218" s="105"/>
      <c r="H218" s="110"/>
      <c r="I218" s="105"/>
    </row>
    <row r="219" spans="2:9" ht="11.25">
      <c r="B219" s="105"/>
      <c r="C219" s="105"/>
      <c r="D219" s="105"/>
      <c r="E219" s="105"/>
      <c r="F219" s="105"/>
      <c r="G219" s="105"/>
      <c r="H219" s="110"/>
      <c r="I219" s="105"/>
    </row>
    <row r="220" spans="2:9" ht="11.25">
      <c r="B220" s="105"/>
      <c r="C220" s="105"/>
      <c r="D220" s="105"/>
      <c r="E220" s="105"/>
      <c r="F220" s="105"/>
      <c r="G220" s="105"/>
      <c r="H220" s="110"/>
      <c r="I220" s="105"/>
    </row>
    <row r="221" spans="2:9" ht="11.25">
      <c r="B221" s="105"/>
      <c r="C221" s="105"/>
      <c r="D221" s="105"/>
      <c r="E221" s="105"/>
      <c r="F221" s="105"/>
      <c r="G221" s="105"/>
      <c r="H221" s="110"/>
      <c r="I221" s="105"/>
    </row>
    <row r="222" spans="2:9" ht="11.25">
      <c r="B222" s="105"/>
      <c r="C222" s="105"/>
      <c r="D222" s="105"/>
      <c r="E222" s="105"/>
      <c r="F222" s="105"/>
      <c r="G222" s="105"/>
      <c r="H222" s="110"/>
      <c r="I222" s="105"/>
    </row>
    <row r="223" spans="2:9" ht="11.25">
      <c r="B223" s="105"/>
      <c r="C223" s="105"/>
      <c r="D223" s="105"/>
      <c r="E223" s="105"/>
      <c r="F223" s="105"/>
      <c r="G223" s="105"/>
      <c r="H223" s="110"/>
      <c r="I223" s="105"/>
    </row>
    <row r="224" spans="2:9" ht="11.25">
      <c r="B224" s="105"/>
      <c r="C224" s="105"/>
      <c r="D224" s="105"/>
      <c r="E224" s="105"/>
      <c r="F224" s="105"/>
      <c r="G224" s="105"/>
      <c r="H224" s="110"/>
      <c r="I224" s="105"/>
    </row>
    <row r="225" spans="2:9" ht="11.25">
      <c r="B225" s="105"/>
      <c r="C225" s="105"/>
      <c r="D225" s="105"/>
      <c r="E225" s="105"/>
      <c r="F225" s="105"/>
      <c r="G225" s="105"/>
      <c r="H225" s="110"/>
      <c r="I225" s="105"/>
    </row>
    <row r="226" spans="2:9" ht="11.25">
      <c r="B226" s="105"/>
      <c r="C226" s="105"/>
      <c r="D226" s="105"/>
      <c r="E226" s="105"/>
      <c r="F226" s="105"/>
      <c r="G226" s="105"/>
      <c r="H226" s="110"/>
      <c r="I226" s="105"/>
    </row>
    <row r="227" spans="2:9" ht="11.25">
      <c r="B227" s="105"/>
      <c r="C227" s="105"/>
      <c r="D227" s="105"/>
      <c r="E227" s="105"/>
      <c r="F227" s="105"/>
      <c r="G227" s="105"/>
      <c r="H227" s="110"/>
      <c r="I227" s="105"/>
    </row>
    <row r="228" spans="2:9" ht="11.25">
      <c r="B228" s="105"/>
      <c r="C228" s="105"/>
      <c r="D228" s="105"/>
      <c r="E228" s="105"/>
      <c r="F228" s="105"/>
      <c r="G228" s="105"/>
      <c r="H228" s="110"/>
      <c r="I228" s="105"/>
    </row>
    <row r="229" spans="2:9" ht="11.25">
      <c r="B229" s="105"/>
      <c r="C229" s="105"/>
      <c r="D229" s="105"/>
      <c r="E229" s="105"/>
      <c r="F229" s="105"/>
      <c r="G229" s="105"/>
      <c r="H229" s="110"/>
      <c r="I229" s="105"/>
    </row>
    <row r="230" spans="2:9" ht="11.25">
      <c r="B230" s="105"/>
      <c r="C230" s="105"/>
      <c r="D230" s="105"/>
      <c r="E230" s="105"/>
      <c r="F230" s="105"/>
      <c r="G230" s="105"/>
      <c r="H230" s="110"/>
      <c r="I230" s="105"/>
    </row>
    <row r="231" spans="2:9" ht="11.25">
      <c r="B231" s="105"/>
      <c r="C231" s="105"/>
      <c r="D231" s="105"/>
      <c r="E231" s="105"/>
      <c r="F231" s="105"/>
      <c r="G231" s="105"/>
      <c r="H231" s="110"/>
      <c r="I231" s="105"/>
    </row>
    <row r="232" spans="2:9" ht="11.25">
      <c r="B232" s="105"/>
      <c r="C232" s="105"/>
      <c r="D232" s="105"/>
      <c r="E232" s="105"/>
      <c r="F232" s="105"/>
      <c r="G232" s="105"/>
      <c r="H232" s="110"/>
      <c r="I232" s="105"/>
    </row>
  </sheetData>
  <sheetProtection/>
  <mergeCells count="10">
    <mergeCell ref="E3:H3"/>
    <mergeCell ref="E1:H1"/>
    <mergeCell ref="A5:H5"/>
    <mergeCell ref="D7:G7"/>
    <mergeCell ref="D8:D9"/>
    <mergeCell ref="C7:C9"/>
    <mergeCell ref="G8:G9"/>
    <mergeCell ref="F8:F9"/>
    <mergeCell ref="E8:E9"/>
    <mergeCell ref="H7:H9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Наталья.Е</cp:lastModifiedBy>
  <cp:lastPrinted>2019-09-25T01:37:57Z</cp:lastPrinted>
  <dcterms:created xsi:type="dcterms:W3CDTF">2005-08-08T03:52:14Z</dcterms:created>
  <dcterms:modified xsi:type="dcterms:W3CDTF">2019-11-12T10:15:11Z</dcterms:modified>
  <cp:category/>
  <cp:version/>
  <cp:contentType/>
  <cp:contentStatus/>
</cp:coreProperties>
</file>